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5345" windowHeight="8070"/>
  </bookViews>
  <sheets>
    <sheet name="Übersicht vollstationäre Pflege" sheetId="1" r:id="rId1"/>
  </sheets>
  <externalReferences>
    <externalReference r:id="rId2"/>
  </externalReferences>
  <definedNames>
    <definedName name="QMVS">'[1]Mai-Index'!$B$3</definedName>
  </definedNames>
  <calcPr calcId="125725"/>
</workbook>
</file>

<file path=xl/calcChain.xml><?xml version="1.0" encoding="utf-8"?>
<calcChain xmlns="http://schemas.openxmlformats.org/spreadsheetml/2006/main">
  <c r="D137" i="1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L98" s="1"/>
  <c r="D97"/>
  <c r="D96"/>
  <c r="L96" s="1"/>
  <c r="D95"/>
  <c r="D94"/>
  <c r="L94" s="1"/>
  <c r="D93"/>
  <c r="D92"/>
  <c r="L92" s="1"/>
  <c r="D91"/>
  <c r="D90"/>
  <c r="L90" s="1"/>
  <c r="D89"/>
  <c r="D88"/>
  <c r="L88" s="1"/>
  <c r="D87"/>
  <c r="D86"/>
  <c r="M86" s="1"/>
  <c r="D85"/>
  <c r="D84"/>
  <c r="D83"/>
  <c r="D82"/>
  <c r="D81"/>
  <c r="D80"/>
  <c r="D79"/>
  <c r="D78"/>
  <c r="D77"/>
  <c r="D76"/>
  <c r="D75"/>
  <c r="D74"/>
  <c r="D73"/>
  <c r="D72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C5"/>
  <c r="M87" l="1"/>
  <c r="H87"/>
  <c r="E87"/>
  <c r="M89"/>
  <c r="H89"/>
  <c r="E89"/>
  <c r="M91"/>
  <c r="H91"/>
  <c r="E91"/>
  <c r="M93"/>
  <c r="H93"/>
  <c r="E93"/>
  <c r="M95"/>
  <c r="H95"/>
  <c r="E95"/>
  <c r="M97"/>
  <c r="H97"/>
  <c r="E97"/>
  <c r="E12"/>
  <c r="H12"/>
  <c r="E13"/>
  <c r="H13"/>
  <c r="E14"/>
  <c r="H14"/>
  <c r="E15"/>
  <c r="H15"/>
  <c r="E16"/>
  <c r="H16"/>
  <c r="E17"/>
  <c r="H17"/>
  <c r="E18"/>
  <c r="H18"/>
  <c r="E19"/>
  <c r="H19"/>
  <c r="E20"/>
  <c r="H20"/>
  <c r="E21"/>
  <c r="H21"/>
  <c r="E22"/>
  <c r="H22"/>
  <c r="E23"/>
  <c r="H23"/>
  <c r="E24"/>
  <c r="H24"/>
  <c r="E25"/>
  <c r="H25"/>
  <c r="E26"/>
  <c r="H26"/>
  <c r="E27"/>
  <c r="H27"/>
  <c r="E28"/>
  <c r="H28"/>
  <c r="E29"/>
  <c r="H29"/>
  <c r="E30"/>
  <c r="H30"/>
  <c r="E31"/>
  <c r="H31"/>
  <c r="E32"/>
  <c r="H32"/>
  <c r="E33"/>
  <c r="H33"/>
  <c r="E34"/>
  <c r="H34"/>
  <c r="E35"/>
  <c r="H35"/>
  <c r="E36"/>
  <c r="H36"/>
  <c r="E37"/>
  <c r="H37"/>
  <c r="E38"/>
  <c r="H38"/>
  <c r="E39"/>
  <c r="H39"/>
  <c r="E40"/>
  <c r="H40"/>
  <c r="E41"/>
  <c r="H41"/>
  <c r="E42"/>
  <c r="H42"/>
  <c r="E43"/>
  <c r="H43"/>
  <c r="E44"/>
  <c r="H44"/>
  <c r="E45"/>
  <c r="H45"/>
  <c r="E46"/>
  <c r="H46"/>
  <c r="E47"/>
  <c r="H47"/>
  <c r="E48"/>
  <c r="H48"/>
  <c r="E49"/>
  <c r="H49"/>
  <c r="E50"/>
  <c r="H50"/>
  <c r="E51"/>
  <c r="H51"/>
  <c r="E52"/>
  <c r="H52"/>
  <c r="E53"/>
  <c r="H53"/>
  <c r="E54"/>
  <c r="H54"/>
  <c r="E55"/>
  <c r="H55"/>
  <c r="E56"/>
  <c r="H56"/>
  <c r="E57"/>
  <c r="H57"/>
  <c r="E58"/>
  <c r="H58"/>
  <c r="E59"/>
  <c r="H59"/>
  <c r="E60"/>
  <c r="H60"/>
  <c r="E61"/>
  <c r="H61"/>
  <c r="E62"/>
  <c r="H62"/>
  <c r="E63"/>
  <c r="H63"/>
  <c r="E64"/>
  <c r="H64"/>
  <c r="E65"/>
  <c r="H65"/>
  <c r="E66"/>
  <c r="H66"/>
  <c r="E67"/>
  <c r="H67"/>
  <c r="E68"/>
  <c r="H68"/>
  <c r="E69"/>
  <c r="H69"/>
  <c r="E70"/>
  <c r="H70"/>
  <c r="E72"/>
  <c r="H72"/>
  <c r="M72"/>
  <c r="E73"/>
  <c r="H73"/>
  <c r="M73"/>
  <c r="E74"/>
  <c r="H74"/>
  <c r="M74"/>
  <c r="E75"/>
  <c r="H75"/>
  <c r="M75"/>
  <c r="E76"/>
  <c r="H76"/>
  <c r="M76"/>
  <c r="E77"/>
  <c r="H77"/>
  <c r="M77"/>
  <c r="E78"/>
  <c r="H78"/>
  <c r="M78"/>
  <c r="E79"/>
  <c r="H79"/>
  <c r="M79"/>
  <c r="E80"/>
  <c r="H80"/>
  <c r="M80"/>
  <c r="E81"/>
  <c r="H81"/>
  <c r="M81"/>
  <c r="E82"/>
  <c r="H82"/>
  <c r="M82"/>
  <c r="E83"/>
  <c r="H83"/>
  <c r="M83"/>
  <c r="E84"/>
  <c r="H84"/>
  <c r="M84"/>
  <c r="E85"/>
  <c r="H85"/>
  <c r="M85"/>
  <c r="E86"/>
  <c r="H86"/>
  <c r="G88"/>
  <c r="G90"/>
  <c r="G92"/>
  <c r="G94"/>
  <c r="G96"/>
  <c r="G98"/>
  <c r="M88"/>
  <c r="H88"/>
  <c r="E88"/>
  <c r="M90"/>
  <c r="H90"/>
  <c r="E90"/>
  <c r="M92"/>
  <c r="H92"/>
  <c r="E92"/>
  <c r="M94"/>
  <c r="H94"/>
  <c r="E94"/>
  <c r="M96"/>
  <c r="H96"/>
  <c r="E96"/>
  <c r="M98"/>
  <c r="H98"/>
  <c r="E98"/>
  <c r="G12"/>
  <c r="I12" s="1"/>
  <c r="J12" s="1"/>
  <c r="G13"/>
  <c r="I13" s="1"/>
  <c r="J13" s="1"/>
  <c r="G14"/>
  <c r="I14" s="1"/>
  <c r="J14" s="1"/>
  <c r="G15"/>
  <c r="I15" s="1"/>
  <c r="J15" s="1"/>
  <c r="G16"/>
  <c r="I16" s="1"/>
  <c r="J16" s="1"/>
  <c r="G17"/>
  <c r="I17" s="1"/>
  <c r="J17" s="1"/>
  <c r="G18"/>
  <c r="I18" s="1"/>
  <c r="J18" s="1"/>
  <c r="G19"/>
  <c r="I19" s="1"/>
  <c r="J19" s="1"/>
  <c r="G20"/>
  <c r="I20" s="1"/>
  <c r="J20" s="1"/>
  <c r="G21"/>
  <c r="I21" s="1"/>
  <c r="J21" s="1"/>
  <c r="G22"/>
  <c r="I22" s="1"/>
  <c r="J22" s="1"/>
  <c r="G23"/>
  <c r="I23" s="1"/>
  <c r="J23" s="1"/>
  <c r="G24"/>
  <c r="I24" s="1"/>
  <c r="J24" s="1"/>
  <c r="G25"/>
  <c r="I25" s="1"/>
  <c r="J25" s="1"/>
  <c r="G26"/>
  <c r="I26" s="1"/>
  <c r="J26" s="1"/>
  <c r="G27"/>
  <c r="I27" s="1"/>
  <c r="J27" s="1"/>
  <c r="G28"/>
  <c r="I28" s="1"/>
  <c r="J28" s="1"/>
  <c r="G29"/>
  <c r="I29" s="1"/>
  <c r="J29" s="1"/>
  <c r="G30"/>
  <c r="I30" s="1"/>
  <c r="J30" s="1"/>
  <c r="G31"/>
  <c r="I31" s="1"/>
  <c r="J31" s="1"/>
  <c r="G32"/>
  <c r="I32" s="1"/>
  <c r="J32" s="1"/>
  <c r="G33"/>
  <c r="I33" s="1"/>
  <c r="J33" s="1"/>
  <c r="G34"/>
  <c r="I34" s="1"/>
  <c r="J34" s="1"/>
  <c r="G35"/>
  <c r="I35" s="1"/>
  <c r="J35" s="1"/>
  <c r="G36"/>
  <c r="I36" s="1"/>
  <c r="J36" s="1"/>
  <c r="G37"/>
  <c r="I37" s="1"/>
  <c r="J37" s="1"/>
  <c r="G38"/>
  <c r="I38" s="1"/>
  <c r="J38" s="1"/>
  <c r="G39"/>
  <c r="I39" s="1"/>
  <c r="J39" s="1"/>
  <c r="G40"/>
  <c r="I40" s="1"/>
  <c r="J40" s="1"/>
  <c r="G41"/>
  <c r="I41" s="1"/>
  <c r="J41" s="1"/>
  <c r="G42"/>
  <c r="I42" s="1"/>
  <c r="J42" s="1"/>
  <c r="G43"/>
  <c r="I43" s="1"/>
  <c r="J43" s="1"/>
  <c r="G44"/>
  <c r="I44" s="1"/>
  <c r="J44" s="1"/>
  <c r="G45"/>
  <c r="I45" s="1"/>
  <c r="J45" s="1"/>
  <c r="G46"/>
  <c r="I46" s="1"/>
  <c r="J46" s="1"/>
  <c r="G47"/>
  <c r="I47" s="1"/>
  <c r="J47" s="1"/>
  <c r="G48"/>
  <c r="I48" s="1"/>
  <c r="J48" s="1"/>
  <c r="G49"/>
  <c r="I49" s="1"/>
  <c r="J49" s="1"/>
  <c r="G50"/>
  <c r="I50" s="1"/>
  <c r="J50" s="1"/>
  <c r="G51"/>
  <c r="I51" s="1"/>
  <c r="J51" s="1"/>
  <c r="G52"/>
  <c r="I52" s="1"/>
  <c r="J52" s="1"/>
  <c r="G53"/>
  <c r="I53" s="1"/>
  <c r="J53" s="1"/>
  <c r="G54"/>
  <c r="I54" s="1"/>
  <c r="J54" s="1"/>
  <c r="G55"/>
  <c r="I55" s="1"/>
  <c r="J55" s="1"/>
  <c r="G56"/>
  <c r="I56" s="1"/>
  <c r="J56" s="1"/>
  <c r="G57"/>
  <c r="I57" s="1"/>
  <c r="J57" s="1"/>
  <c r="G58"/>
  <c r="I58" s="1"/>
  <c r="J58" s="1"/>
  <c r="G59"/>
  <c r="I59" s="1"/>
  <c r="J59" s="1"/>
  <c r="G60"/>
  <c r="I60" s="1"/>
  <c r="J60" s="1"/>
  <c r="G61"/>
  <c r="I61" s="1"/>
  <c r="J61" s="1"/>
  <c r="G62"/>
  <c r="I62" s="1"/>
  <c r="J62" s="1"/>
  <c r="G63"/>
  <c r="I63" s="1"/>
  <c r="J63" s="1"/>
  <c r="G64"/>
  <c r="I64" s="1"/>
  <c r="J64" s="1"/>
  <c r="G65"/>
  <c r="I65" s="1"/>
  <c r="J65" s="1"/>
  <c r="G66"/>
  <c r="I66" s="1"/>
  <c r="J66" s="1"/>
  <c r="G67"/>
  <c r="I67" s="1"/>
  <c r="J67" s="1"/>
  <c r="G68"/>
  <c r="I68" s="1"/>
  <c r="J68" s="1"/>
  <c r="G69"/>
  <c r="I69" s="1"/>
  <c r="J69" s="1"/>
  <c r="G70"/>
  <c r="I70" s="1"/>
  <c r="J70" s="1"/>
  <c r="G72"/>
  <c r="I72" s="1"/>
  <c r="J72" s="1"/>
  <c r="L72"/>
  <c r="N72" s="1"/>
  <c r="O72" s="1"/>
  <c r="G73"/>
  <c r="I73"/>
  <c r="J73" s="1"/>
  <c r="L73"/>
  <c r="N73" s="1"/>
  <c r="O73" s="1"/>
  <c r="G74"/>
  <c r="I74" s="1"/>
  <c r="J74" s="1"/>
  <c r="L74"/>
  <c r="N74" s="1"/>
  <c r="O74" s="1"/>
  <c r="G75"/>
  <c r="I75"/>
  <c r="J75" s="1"/>
  <c r="L75"/>
  <c r="N75" s="1"/>
  <c r="O75" s="1"/>
  <c r="G76"/>
  <c r="I76" s="1"/>
  <c r="J76" s="1"/>
  <c r="L76"/>
  <c r="N76" s="1"/>
  <c r="O76" s="1"/>
  <c r="G77"/>
  <c r="I77"/>
  <c r="J77" s="1"/>
  <c r="L77"/>
  <c r="N77" s="1"/>
  <c r="O77" s="1"/>
  <c r="G78"/>
  <c r="I78" s="1"/>
  <c r="J78" s="1"/>
  <c r="L78"/>
  <c r="N78" s="1"/>
  <c r="O78" s="1"/>
  <c r="G79"/>
  <c r="I79"/>
  <c r="J79" s="1"/>
  <c r="L79"/>
  <c r="N79" s="1"/>
  <c r="O79" s="1"/>
  <c r="G80"/>
  <c r="I80" s="1"/>
  <c r="J80" s="1"/>
  <c r="L80"/>
  <c r="N80" s="1"/>
  <c r="O80" s="1"/>
  <c r="G81"/>
  <c r="I81"/>
  <c r="J81" s="1"/>
  <c r="L81"/>
  <c r="N81" s="1"/>
  <c r="O81" s="1"/>
  <c r="G82"/>
  <c r="I82" s="1"/>
  <c r="J82" s="1"/>
  <c r="L82"/>
  <c r="N82" s="1"/>
  <c r="O82" s="1"/>
  <c r="G83"/>
  <c r="I83"/>
  <c r="J83" s="1"/>
  <c r="L83"/>
  <c r="N83" s="1"/>
  <c r="O83" s="1"/>
  <c r="G84"/>
  <c r="I84" s="1"/>
  <c r="J84" s="1"/>
  <c r="L84"/>
  <c r="N84" s="1"/>
  <c r="O84" s="1"/>
  <c r="G85"/>
  <c r="I85"/>
  <c r="J85" s="1"/>
  <c r="L85"/>
  <c r="N85" s="1"/>
  <c r="O85" s="1"/>
  <c r="G86"/>
  <c r="I86" s="1"/>
  <c r="J86" s="1"/>
  <c r="L86"/>
  <c r="N86" s="1"/>
  <c r="O86" s="1"/>
  <c r="G87"/>
  <c r="I87" s="1"/>
  <c r="J87" s="1"/>
  <c r="L87"/>
  <c r="N87" s="1"/>
  <c r="O87" s="1"/>
  <c r="I88"/>
  <c r="J88" s="1"/>
  <c r="N88"/>
  <c r="O88" s="1"/>
  <c r="G89"/>
  <c r="I89" s="1"/>
  <c r="J89" s="1"/>
  <c r="L89"/>
  <c r="N89" s="1"/>
  <c r="O89" s="1"/>
  <c r="I90"/>
  <c r="J90" s="1"/>
  <c r="N90"/>
  <c r="O90" s="1"/>
  <c r="G91"/>
  <c r="I91" s="1"/>
  <c r="J91" s="1"/>
  <c r="L91"/>
  <c r="N91" s="1"/>
  <c r="O91" s="1"/>
  <c r="I92"/>
  <c r="J92" s="1"/>
  <c r="N92"/>
  <c r="O92" s="1"/>
  <c r="G93"/>
  <c r="I93" s="1"/>
  <c r="J93" s="1"/>
  <c r="L93"/>
  <c r="N93" s="1"/>
  <c r="O93" s="1"/>
  <c r="I94"/>
  <c r="J94" s="1"/>
  <c r="N94"/>
  <c r="O94" s="1"/>
  <c r="G95"/>
  <c r="I95" s="1"/>
  <c r="J95" s="1"/>
  <c r="L95"/>
  <c r="N95" s="1"/>
  <c r="O95" s="1"/>
  <c r="I96"/>
  <c r="J96" s="1"/>
  <c r="N96"/>
  <c r="O96" s="1"/>
  <c r="G97"/>
  <c r="I97" s="1"/>
  <c r="J97" s="1"/>
  <c r="L97"/>
  <c r="N97" s="1"/>
  <c r="O97" s="1"/>
  <c r="I98"/>
  <c r="J98" s="1"/>
  <c r="N98"/>
  <c r="O98" s="1"/>
  <c r="E99"/>
  <c r="H99"/>
  <c r="M99"/>
  <c r="E100"/>
  <c r="H100"/>
  <c r="M100"/>
  <c r="E101"/>
  <c r="H101"/>
  <c r="M101"/>
  <c r="E102"/>
  <c r="H102"/>
  <c r="M102"/>
  <c r="E103"/>
  <c r="H103"/>
  <c r="M103"/>
  <c r="E104"/>
  <c r="H104"/>
  <c r="M104"/>
  <c r="E105"/>
  <c r="H105"/>
  <c r="M105"/>
  <c r="E106"/>
  <c r="H106"/>
  <c r="M106"/>
  <c r="E107"/>
  <c r="H107"/>
  <c r="M107"/>
  <c r="E108"/>
  <c r="H108"/>
  <c r="M108"/>
  <c r="E109"/>
  <c r="H109"/>
  <c r="M109"/>
  <c r="E110"/>
  <c r="H110"/>
  <c r="M110"/>
  <c r="E111"/>
  <c r="H111"/>
  <c r="M111"/>
  <c r="E112"/>
  <c r="H112"/>
  <c r="M112"/>
  <c r="E113"/>
  <c r="H113"/>
  <c r="M113"/>
  <c r="E114"/>
  <c r="H114"/>
  <c r="M114"/>
  <c r="E115"/>
  <c r="H115"/>
  <c r="M115"/>
  <c r="E116"/>
  <c r="H116"/>
  <c r="M116"/>
  <c r="E117"/>
  <c r="H117"/>
  <c r="M117"/>
  <c r="E118"/>
  <c r="H118"/>
  <c r="M118"/>
  <c r="E119"/>
  <c r="H119"/>
  <c r="M119"/>
  <c r="E120"/>
  <c r="H120"/>
  <c r="M120"/>
  <c r="E121"/>
  <c r="H121"/>
  <c r="M121"/>
  <c r="E122"/>
  <c r="H122"/>
  <c r="M122"/>
  <c r="E123"/>
  <c r="H123"/>
  <c r="M123"/>
  <c r="E124"/>
  <c r="H124"/>
  <c r="M124"/>
  <c r="E125"/>
  <c r="H125"/>
  <c r="M125"/>
  <c r="E126"/>
  <c r="H126"/>
  <c r="M126"/>
  <c r="E127"/>
  <c r="H127"/>
  <c r="M127"/>
  <c r="E128"/>
  <c r="H128"/>
  <c r="M128"/>
  <c r="E129"/>
  <c r="H129"/>
  <c r="M129"/>
  <c r="E130"/>
  <c r="H130"/>
  <c r="M130"/>
  <c r="E131"/>
  <c r="H131"/>
  <c r="M131"/>
  <c r="E132"/>
  <c r="H132"/>
  <c r="M132"/>
  <c r="E133"/>
  <c r="H133"/>
  <c r="M133"/>
  <c r="E134"/>
  <c r="H134"/>
  <c r="M134"/>
  <c r="E135"/>
  <c r="H135"/>
  <c r="M135"/>
  <c r="E136"/>
  <c r="H136"/>
  <c r="M136"/>
  <c r="E137"/>
  <c r="H137"/>
  <c r="M137"/>
  <c r="G99"/>
  <c r="I99" s="1"/>
  <c r="J99" s="1"/>
  <c r="L99"/>
  <c r="N99" s="1"/>
  <c r="O99" s="1"/>
  <c r="G100"/>
  <c r="I100"/>
  <c r="J100" s="1"/>
  <c r="L100"/>
  <c r="N100" s="1"/>
  <c r="O100" s="1"/>
  <c r="G101"/>
  <c r="I101" s="1"/>
  <c r="J101" s="1"/>
  <c r="L101"/>
  <c r="N101" s="1"/>
  <c r="O101" s="1"/>
  <c r="G102"/>
  <c r="I102"/>
  <c r="J102" s="1"/>
  <c r="L102"/>
  <c r="N102" s="1"/>
  <c r="O102" s="1"/>
  <c r="G103"/>
  <c r="I103" s="1"/>
  <c r="J103" s="1"/>
  <c r="L103"/>
  <c r="N103" s="1"/>
  <c r="O103" s="1"/>
  <c r="G104"/>
  <c r="I104"/>
  <c r="J104" s="1"/>
  <c r="L104"/>
  <c r="N104" s="1"/>
  <c r="O104" s="1"/>
  <c r="G105"/>
  <c r="I105" s="1"/>
  <c r="J105" s="1"/>
  <c r="L105"/>
  <c r="N105" s="1"/>
  <c r="O105" s="1"/>
  <c r="G106"/>
  <c r="I106"/>
  <c r="J106" s="1"/>
  <c r="L106"/>
  <c r="N106" s="1"/>
  <c r="O106" s="1"/>
  <c r="G107"/>
  <c r="I107" s="1"/>
  <c r="J107" s="1"/>
  <c r="L107"/>
  <c r="N107" s="1"/>
  <c r="O107" s="1"/>
  <c r="G108"/>
  <c r="I108"/>
  <c r="J108" s="1"/>
  <c r="L108"/>
  <c r="N108" s="1"/>
  <c r="O108" s="1"/>
  <c r="G109"/>
  <c r="I109" s="1"/>
  <c r="J109" s="1"/>
  <c r="L109"/>
  <c r="N109" s="1"/>
  <c r="O109" s="1"/>
  <c r="G110"/>
  <c r="I110"/>
  <c r="J110" s="1"/>
  <c r="L110"/>
  <c r="N110" s="1"/>
  <c r="O110" s="1"/>
  <c r="G111"/>
  <c r="I111" s="1"/>
  <c r="J111" s="1"/>
  <c r="L111"/>
  <c r="N111" s="1"/>
  <c r="O111" s="1"/>
  <c r="G112"/>
  <c r="I112"/>
  <c r="J112" s="1"/>
  <c r="L112"/>
  <c r="N112" s="1"/>
  <c r="O112" s="1"/>
  <c r="G113"/>
  <c r="I113" s="1"/>
  <c r="J113" s="1"/>
  <c r="L113"/>
  <c r="N113" s="1"/>
  <c r="O113" s="1"/>
  <c r="G114"/>
  <c r="I114"/>
  <c r="J114" s="1"/>
  <c r="L114"/>
  <c r="N114" s="1"/>
  <c r="O114" s="1"/>
  <c r="G115"/>
  <c r="I115" s="1"/>
  <c r="J115" s="1"/>
  <c r="L115"/>
  <c r="N115" s="1"/>
  <c r="O115" s="1"/>
  <c r="G116"/>
  <c r="I116"/>
  <c r="J116" s="1"/>
  <c r="L116"/>
  <c r="N116" s="1"/>
  <c r="O116" s="1"/>
  <c r="G117"/>
  <c r="I117" s="1"/>
  <c r="J117" s="1"/>
  <c r="L117"/>
  <c r="N117" s="1"/>
  <c r="O117" s="1"/>
  <c r="G118"/>
  <c r="I118"/>
  <c r="J118" s="1"/>
  <c r="L118"/>
  <c r="N118" s="1"/>
  <c r="O118" s="1"/>
  <c r="G119"/>
  <c r="I119" s="1"/>
  <c r="J119" s="1"/>
  <c r="L119"/>
  <c r="N119" s="1"/>
  <c r="O119" s="1"/>
  <c r="G120"/>
  <c r="I120"/>
  <c r="J120" s="1"/>
  <c r="L120"/>
  <c r="N120" s="1"/>
  <c r="O120" s="1"/>
  <c r="G121"/>
  <c r="I121" s="1"/>
  <c r="J121" s="1"/>
  <c r="L121"/>
  <c r="N121" s="1"/>
  <c r="O121" s="1"/>
  <c r="G122"/>
  <c r="I122"/>
  <c r="J122" s="1"/>
  <c r="L122"/>
  <c r="N122" s="1"/>
  <c r="O122" s="1"/>
  <c r="G123"/>
  <c r="I123" s="1"/>
  <c r="J123" s="1"/>
  <c r="L123"/>
  <c r="N123" s="1"/>
  <c r="O123" s="1"/>
  <c r="G124"/>
  <c r="I124"/>
  <c r="J124" s="1"/>
  <c r="L124"/>
  <c r="N124" s="1"/>
  <c r="O124" s="1"/>
  <c r="G125"/>
  <c r="I125" s="1"/>
  <c r="J125" s="1"/>
  <c r="L125"/>
  <c r="N125" s="1"/>
  <c r="O125" s="1"/>
  <c r="G126"/>
  <c r="I126"/>
  <c r="J126" s="1"/>
  <c r="L126"/>
  <c r="N126" s="1"/>
  <c r="O126" s="1"/>
  <c r="G127"/>
  <c r="I127" s="1"/>
  <c r="J127" s="1"/>
  <c r="L127"/>
  <c r="N127" s="1"/>
  <c r="O127" s="1"/>
  <c r="G128"/>
  <c r="I128"/>
  <c r="J128" s="1"/>
  <c r="L128"/>
  <c r="N128" s="1"/>
  <c r="O128" s="1"/>
  <c r="G129"/>
  <c r="I129" s="1"/>
  <c r="J129" s="1"/>
  <c r="L129"/>
  <c r="N129" s="1"/>
  <c r="O129" s="1"/>
  <c r="G130"/>
  <c r="I130"/>
  <c r="J130" s="1"/>
  <c r="L130"/>
  <c r="N130" s="1"/>
  <c r="O130" s="1"/>
  <c r="G131"/>
  <c r="I131" s="1"/>
  <c r="J131" s="1"/>
  <c r="L131"/>
  <c r="N131" s="1"/>
  <c r="O131" s="1"/>
  <c r="G132"/>
  <c r="I132"/>
  <c r="J132" s="1"/>
  <c r="L132"/>
  <c r="N132" s="1"/>
  <c r="O132" s="1"/>
  <c r="G133"/>
  <c r="I133" s="1"/>
  <c r="J133" s="1"/>
  <c r="L133"/>
  <c r="N133" s="1"/>
  <c r="O133" s="1"/>
  <c r="G134"/>
  <c r="I134"/>
  <c r="J134" s="1"/>
  <c r="L134"/>
  <c r="N134" s="1"/>
  <c r="O134" s="1"/>
  <c r="G135"/>
  <c r="I135" s="1"/>
  <c r="J135" s="1"/>
  <c r="L135"/>
  <c r="N135" s="1"/>
  <c r="O135" s="1"/>
  <c r="G136"/>
  <c r="I136"/>
  <c r="J136" s="1"/>
  <c r="L136"/>
  <c r="N136" s="1"/>
  <c r="O136" s="1"/>
  <c r="G137"/>
  <c r="I137" s="1"/>
  <c r="J137" s="1"/>
  <c r="L137"/>
  <c r="N137" s="1"/>
  <c r="O137" s="1"/>
</calcChain>
</file>

<file path=xl/sharedStrings.xml><?xml version="1.0" encoding="utf-8"?>
<sst xmlns="http://schemas.openxmlformats.org/spreadsheetml/2006/main" count="152" uniqueCount="150">
  <si>
    <t>Vergleichsberechung gemäß § 4 (2) GesBerVO</t>
  </si>
  <si>
    <t>maximale Miete für Gebäude und Inventar für den Inbetriebnahmemonat</t>
  </si>
  <si>
    <t>einschließlich Instandhaltung und Schönheitsreparaturen</t>
  </si>
  <si>
    <t>(Ersatz-)Neubau oder Umbau für vollstationäre Pflege</t>
  </si>
  <si>
    <t>Diese Tabelle gilt nur für vollstationäre Pflegeeinrichtungen, bei denen vor dem 01.07.2008 ein Antrag nach § 1 Abs. 1 AllgFörderPflegeVO gestellt wurde und wenn auf diesen Antrag eine Bescheinigung nach § 9 Abs. 2 PfG NW erteilt wurde.
(siehe Ziffer 6 der ÄnderungsVO vom 21.04.2008 zur GesBerVO)
(Lt. Übergangsregelung u.a.
Gebäude-AfA 4%)</t>
  </si>
  <si>
    <t>Diese Tabelle gilt für neue Planungen vollstationärer Pflegeeinrichtungen ab dem 01.07.2008.
Lt. Ziffer 1 der ÄnderungsVO vom 21.04.2008 zur GesBerVO bleibt die Bettenwertregelung auf dem Stand 2008 ohne Indexierung festgeschrieben:
50 qm x 1.705 €/qm x 4,2%(I+A) 
= 3.581 €
(Gebäude-AfA 2%)</t>
  </si>
  <si>
    <t>4.a</t>
  </si>
  <si>
    <t>5.a</t>
  </si>
  <si>
    <t>6.a</t>
  </si>
  <si>
    <t>7.a</t>
  </si>
  <si>
    <t>4.b</t>
  </si>
  <si>
    <t>5.b</t>
  </si>
  <si>
    <t>6.b</t>
  </si>
  <si>
    <t>7.b</t>
  </si>
  <si>
    <t>Inbe-triebn.</t>
  </si>
  <si>
    <t>Bu-Bank
DZ-Satz</t>
  </si>
  <si>
    <t>Tilg. Satz</t>
  </si>
  <si>
    <t>DZ / Jahr</t>
  </si>
  <si>
    <t>Betten
wert</t>
  </si>
  <si>
    <r>
      <t xml:space="preserve">€ / Jahr
</t>
    </r>
    <r>
      <rPr>
        <sz val="11"/>
        <rFont val="Arial"/>
        <family val="2"/>
      </rPr>
      <t>(Sp. 4+5)</t>
    </r>
  </si>
  <si>
    <r>
      <t xml:space="preserve">€ / tägl.
</t>
    </r>
    <r>
      <rPr>
        <sz val="10"/>
        <rFont val="Arial"/>
        <family val="2"/>
      </rPr>
      <t>(Sp 6 : 346,75)</t>
    </r>
  </si>
  <si>
    <r>
      <t xml:space="preserve">€ / Jahr
</t>
    </r>
    <r>
      <rPr>
        <sz val="11"/>
        <color indexed="12"/>
        <rFont val="Arial"/>
        <family val="2"/>
      </rPr>
      <t>(Sp. 4+5)</t>
    </r>
  </si>
  <si>
    <r>
      <t xml:space="preserve">€ / tägl.
</t>
    </r>
    <r>
      <rPr>
        <sz val="10"/>
        <color indexed="12"/>
        <rFont val="Arial"/>
        <family val="2"/>
      </rPr>
      <t>(Sp 6 : 346,75)</t>
    </r>
  </si>
  <si>
    <t>8/03</t>
  </si>
  <si>
    <t>9/03</t>
  </si>
  <si>
    <t>10/3</t>
  </si>
  <si>
    <t>11/3</t>
  </si>
  <si>
    <t>12/3</t>
  </si>
  <si>
    <t>1/04</t>
  </si>
  <si>
    <t>2/04</t>
  </si>
  <si>
    <t>3/04</t>
  </si>
  <si>
    <t>4/04</t>
  </si>
  <si>
    <t>5/04</t>
  </si>
  <si>
    <t>6/04</t>
  </si>
  <si>
    <t>Wechsel der Zinsreihe ab 01.06.2003 lt. AG Investitions-kosten des MGSFF NW am 13.02.2003</t>
  </si>
  <si>
    <t>7/04</t>
  </si>
  <si>
    <t>8/04</t>
  </si>
  <si>
    <t>9/04</t>
  </si>
  <si>
    <t>10/4</t>
  </si>
  <si>
    <t>11/4</t>
  </si>
  <si>
    <t>12/4</t>
  </si>
  <si>
    <t>1/05</t>
  </si>
  <si>
    <t>2/05</t>
  </si>
  <si>
    <t>3/05</t>
  </si>
  <si>
    <t>4/05</t>
  </si>
  <si>
    <t>5/05</t>
  </si>
  <si>
    <t>6/05</t>
  </si>
  <si>
    <t>7/05</t>
  </si>
  <si>
    <t>8/05</t>
  </si>
  <si>
    <t>9/05</t>
  </si>
  <si>
    <t>10/5</t>
  </si>
  <si>
    <t>11/5</t>
  </si>
  <si>
    <t>12/5</t>
  </si>
  <si>
    <t>1/06</t>
  </si>
  <si>
    <t>2/06</t>
  </si>
  <si>
    <t>3/06</t>
  </si>
  <si>
    <t>4/06</t>
  </si>
  <si>
    <t>5/06</t>
  </si>
  <si>
    <t>6/06</t>
  </si>
  <si>
    <t>7/06</t>
  </si>
  <si>
    <t>8/06</t>
  </si>
  <si>
    <t>9/06</t>
  </si>
  <si>
    <t>10/06</t>
  </si>
  <si>
    <t>11/06</t>
  </si>
  <si>
    <t>12/06</t>
  </si>
  <si>
    <t>1/07</t>
  </si>
  <si>
    <t>2/07</t>
  </si>
  <si>
    <t>3/07</t>
  </si>
  <si>
    <t>4/07</t>
  </si>
  <si>
    <t>5/07</t>
  </si>
  <si>
    <t>6/07</t>
  </si>
  <si>
    <t>7/07</t>
  </si>
  <si>
    <t>8/07</t>
  </si>
  <si>
    <t>9/07</t>
  </si>
  <si>
    <t>10/07</t>
  </si>
  <si>
    <t>11/07</t>
  </si>
  <si>
    <t>12/07</t>
  </si>
  <si>
    <t>1/08</t>
  </si>
  <si>
    <t>2/08</t>
  </si>
  <si>
    <t>3/08</t>
  </si>
  <si>
    <t>4/08</t>
  </si>
  <si>
    <t>5/08</t>
  </si>
  <si>
    <t>6/08</t>
  </si>
  <si>
    <t>neue Fassung der GesBerVO mit Wirkung ab dem 01.07.2008</t>
  </si>
  <si>
    <t>7/08</t>
  </si>
  <si>
    <t>8/08</t>
  </si>
  <si>
    <t>9/08</t>
  </si>
  <si>
    <t>10/08</t>
  </si>
  <si>
    <t>11/08</t>
  </si>
  <si>
    <t>12/08</t>
  </si>
  <si>
    <t>1/09</t>
  </si>
  <si>
    <t>2/09</t>
  </si>
  <si>
    <t>3/09</t>
  </si>
  <si>
    <t>4/09</t>
  </si>
  <si>
    <t>5/09</t>
  </si>
  <si>
    <t>6/09</t>
  </si>
  <si>
    <t>7/09</t>
  </si>
  <si>
    <t>8/09</t>
  </si>
  <si>
    <t>9/09</t>
  </si>
  <si>
    <t>10/09</t>
  </si>
  <si>
    <t>11/09</t>
  </si>
  <si>
    <t>12/09</t>
  </si>
  <si>
    <t>1/10</t>
  </si>
  <si>
    <t>2/10</t>
  </si>
  <si>
    <t>3/10</t>
  </si>
  <si>
    <t>4/10</t>
  </si>
  <si>
    <t>5/10</t>
  </si>
  <si>
    <t>6/10</t>
  </si>
  <si>
    <t>7/10</t>
  </si>
  <si>
    <t>8/10</t>
  </si>
  <si>
    <t>9/10</t>
  </si>
  <si>
    <t>10/10</t>
  </si>
  <si>
    <t>11/10</t>
  </si>
  <si>
    <t>12/10</t>
  </si>
  <si>
    <t>1/11</t>
  </si>
  <si>
    <t>2/11</t>
  </si>
  <si>
    <t>3/11</t>
  </si>
  <si>
    <t>4/11</t>
  </si>
  <si>
    <t>5/11</t>
  </si>
  <si>
    <t>6/11</t>
  </si>
  <si>
    <t>7/11</t>
  </si>
  <si>
    <t>8/11</t>
  </si>
  <si>
    <t>9/11</t>
  </si>
  <si>
    <t>10/11</t>
  </si>
  <si>
    <t>11/11</t>
  </si>
  <si>
    <t>12/11</t>
  </si>
  <si>
    <t>1/12</t>
  </si>
  <si>
    <t>2/12</t>
  </si>
  <si>
    <t>3/12</t>
  </si>
  <si>
    <t>4/12</t>
  </si>
  <si>
    <t>5/12</t>
  </si>
  <si>
    <t>6/12</t>
  </si>
  <si>
    <t>7/12</t>
  </si>
  <si>
    <t>8/12</t>
  </si>
  <si>
    <t>9/12</t>
  </si>
  <si>
    <t>10/12</t>
  </si>
  <si>
    <t>11/12</t>
  </si>
  <si>
    <t>12/12</t>
  </si>
  <si>
    <t>1/13</t>
  </si>
  <si>
    <t>2/13</t>
  </si>
  <si>
    <t>3/13</t>
  </si>
  <si>
    <t>4/13</t>
  </si>
  <si>
    <t>5/13</t>
  </si>
  <si>
    <t>6/13</t>
  </si>
  <si>
    <t>7/13</t>
  </si>
  <si>
    <t>8/13</t>
  </si>
  <si>
    <t>9/13</t>
  </si>
  <si>
    <t>10/13</t>
  </si>
  <si>
    <t>11/13</t>
  </si>
  <si>
    <t>12/13</t>
  </si>
</sst>
</file>

<file path=xl/styles.xml><?xml version="1.0" encoding="utf-8"?>
<styleSheet xmlns="http://schemas.openxmlformats.org/spreadsheetml/2006/main">
  <numFmts count="1">
    <numFmt numFmtId="164" formatCode="0.0000%"/>
  </numFmts>
  <fonts count="22">
    <font>
      <sz val="11"/>
      <color theme="1"/>
      <name val="Arial"/>
      <family val="2"/>
    </font>
    <font>
      <sz val="11"/>
      <color theme="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u/>
      <sz val="20"/>
      <name val="Arial"/>
      <family val="2"/>
    </font>
    <font>
      <u/>
      <sz val="2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8"/>
      <name val="Wingdings 2"/>
      <family val="1"/>
      <charset val="2"/>
    </font>
    <font>
      <b/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color indexed="12"/>
      <name val="Arial"/>
      <family val="2"/>
    </font>
    <font>
      <sz val="11"/>
      <color indexed="12"/>
      <name val="Arial"/>
      <family val="2"/>
    </font>
    <font>
      <b/>
      <sz val="14"/>
      <color indexed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u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8" fillId="0" borderId="0" xfId="0" applyFont="1" applyAlignment="1" applyProtection="1">
      <alignment horizontal="center" vertical="top" wrapText="1"/>
    </xf>
    <xf numFmtId="0" fontId="9" fillId="0" borderId="0" xfId="0" applyFont="1" applyAlignment="1" applyProtection="1">
      <alignment horizontal="center"/>
    </xf>
    <xf numFmtId="0" fontId="8" fillId="0" borderId="0" xfId="0" applyFont="1" applyAlignment="1" applyProtection="1">
      <alignment vertical="top" wrapText="1"/>
    </xf>
    <xf numFmtId="0" fontId="9" fillId="0" borderId="7" xfId="0" applyFont="1" applyBorder="1" applyAlignment="1" applyProtection="1">
      <alignment horizontal="center"/>
    </xf>
    <xf numFmtId="0" fontId="10" fillId="0" borderId="0" xfId="0" applyFont="1" applyAlignment="1" applyProtection="1">
      <alignment horizontal="left" vertical="top" wrapText="1"/>
    </xf>
    <xf numFmtId="0" fontId="11" fillId="0" borderId="8" xfId="0" applyFont="1" applyBorder="1" applyAlignment="1" applyProtection="1">
      <alignment horizontal="left" vertical="top" wrapText="1"/>
    </xf>
    <xf numFmtId="0" fontId="12" fillId="0" borderId="9" xfId="0" applyFont="1" applyBorder="1" applyAlignment="1" applyProtection="1">
      <alignment horizont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16" fillId="0" borderId="9" xfId="0" applyFont="1" applyBorder="1" applyAlignment="1" applyProtection="1">
      <alignment horizontal="center" wrapText="1"/>
    </xf>
    <xf numFmtId="0" fontId="18" fillId="0" borderId="9" xfId="0" applyFont="1" applyBorder="1" applyAlignment="1" applyProtection="1">
      <alignment horizontal="center" vertical="center" wrapText="1"/>
    </xf>
    <xf numFmtId="0" fontId="20" fillId="0" borderId="8" xfId="0" applyFont="1" applyBorder="1" applyAlignment="1" applyProtection="1">
      <alignment vertical="top" wrapText="1"/>
    </xf>
    <xf numFmtId="16" fontId="14" fillId="0" borderId="9" xfId="0" quotePrefix="1" applyNumberFormat="1" applyFont="1" applyBorder="1" applyAlignment="1" applyProtection="1">
      <alignment horizontal="center"/>
    </xf>
    <xf numFmtId="10" fontId="12" fillId="0" borderId="10" xfId="1" applyNumberFormat="1" applyFont="1" applyBorder="1" applyAlignment="1" applyProtection="1">
      <alignment horizontal="center"/>
    </xf>
    <xf numFmtId="164" fontId="12" fillId="0" borderId="11" xfId="1" applyNumberFormat="1" applyFont="1" applyBorder="1" applyAlignment="1" applyProtection="1">
      <alignment horizontal="center"/>
    </xf>
    <xf numFmtId="3" fontId="12" fillId="0" borderId="12" xfId="0" applyNumberFormat="1" applyFont="1" applyBorder="1" applyAlignment="1" applyProtection="1">
      <alignment horizontal="center"/>
    </xf>
    <xf numFmtId="3" fontId="14" fillId="0" borderId="13" xfId="0" applyNumberFormat="1" applyFont="1" applyBorder="1" applyAlignment="1" applyProtection="1">
      <alignment horizontal="center"/>
    </xf>
    <xf numFmtId="3" fontId="12" fillId="0" borderId="14" xfId="0" applyNumberFormat="1" applyFont="1" applyBorder="1" applyAlignment="1" applyProtection="1">
      <alignment horizontal="center"/>
    </xf>
    <xf numFmtId="2" fontId="14" fillId="0" borderId="9" xfId="0" applyNumberFormat="1" applyFont="1" applyBorder="1" applyAlignment="1" applyProtection="1">
      <alignment horizontal="center"/>
    </xf>
    <xf numFmtId="0" fontId="0" fillId="0" borderId="1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8" xfId="0" applyBorder="1" applyProtection="1">
      <protection locked="0"/>
    </xf>
    <xf numFmtId="0" fontId="11" fillId="0" borderId="0" xfId="0" applyFont="1" applyAlignment="1" applyProtection="1">
      <alignment vertical="top" wrapText="1"/>
    </xf>
    <xf numFmtId="0" fontId="14" fillId="0" borderId="9" xfId="0" quotePrefix="1" applyFont="1" applyBorder="1" applyAlignment="1" applyProtection="1">
      <alignment horizontal="center"/>
    </xf>
    <xf numFmtId="3" fontId="12" fillId="0" borderId="13" xfId="0" applyNumberFormat="1" applyFont="1" applyBorder="1" applyAlignment="1" applyProtection="1">
      <alignment horizontal="center"/>
    </xf>
    <xf numFmtId="10" fontId="12" fillId="0" borderId="16" xfId="1" applyNumberFormat="1" applyFont="1" applyBorder="1" applyAlignment="1" applyProtection="1">
      <alignment horizontal="center"/>
    </xf>
    <xf numFmtId="164" fontId="12" fillId="0" borderId="17" xfId="1" applyNumberFormat="1" applyFont="1" applyBorder="1" applyAlignment="1" applyProtection="1">
      <alignment horizontal="center"/>
    </xf>
    <xf numFmtId="3" fontId="12" fillId="0" borderId="16" xfId="0" applyNumberFormat="1" applyFont="1" applyBorder="1" applyAlignment="1" applyProtection="1">
      <alignment horizontal="center"/>
    </xf>
    <xf numFmtId="3" fontId="12" fillId="0" borderId="7" xfId="0" applyNumberFormat="1" applyFont="1" applyBorder="1" applyAlignment="1" applyProtection="1">
      <alignment horizontal="center"/>
    </xf>
    <xf numFmtId="164" fontId="12" fillId="0" borderId="18" xfId="1" applyNumberFormat="1" applyFont="1" applyBorder="1" applyAlignment="1" applyProtection="1">
      <alignment horizontal="center"/>
    </xf>
    <xf numFmtId="0" fontId="11" fillId="0" borderId="0" xfId="0" applyFont="1" applyAlignment="1" applyProtection="1">
      <alignment vertical="top" wrapText="1"/>
      <protection locked="0"/>
    </xf>
    <xf numFmtId="0" fontId="12" fillId="0" borderId="16" xfId="0" applyFont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/>
    </xf>
    <xf numFmtId="3" fontId="12" fillId="0" borderId="17" xfId="0" applyNumberFormat="1" applyFont="1" applyBorder="1" applyAlignment="1" applyProtection="1">
      <alignment horizontal="center"/>
    </xf>
    <xf numFmtId="10" fontId="12" fillId="0" borderId="19" xfId="1" applyNumberFormat="1" applyFont="1" applyBorder="1" applyAlignment="1" applyProtection="1">
      <alignment horizontal="center"/>
    </xf>
    <xf numFmtId="3" fontId="12" fillId="0" borderId="20" xfId="0" applyNumberFormat="1" applyFont="1" applyBorder="1" applyAlignment="1" applyProtection="1">
      <alignment horizontal="center"/>
    </xf>
    <xf numFmtId="3" fontId="12" fillId="0" borderId="21" xfId="0" applyNumberFormat="1" applyFont="1" applyBorder="1" applyAlignment="1" applyProtection="1">
      <alignment horizontal="center"/>
    </xf>
    <xf numFmtId="0" fontId="0" fillId="4" borderId="1" xfId="0" applyFill="1" applyBorder="1" applyProtection="1">
      <protection locked="0"/>
    </xf>
    <xf numFmtId="0" fontId="14" fillId="4" borderId="2" xfId="0" applyFont="1" applyFill="1" applyBorder="1" applyAlignment="1" applyProtection="1">
      <alignment vertical="center"/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10" fontId="12" fillId="0" borderId="22" xfId="1" applyNumberFormat="1" applyFont="1" applyBorder="1" applyAlignment="1" applyProtection="1">
      <alignment horizontal="center"/>
    </xf>
    <xf numFmtId="164" fontId="12" fillId="0" borderId="23" xfId="1" applyNumberFormat="1" applyFont="1" applyBorder="1" applyAlignment="1" applyProtection="1">
      <alignment horizontal="center"/>
    </xf>
    <xf numFmtId="3" fontId="12" fillId="0" borderId="24" xfId="0" applyNumberFormat="1" applyFont="1" applyBorder="1" applyAlignment="1" applyProtection="1">
      <alignment horizontal="center"/>
    </xf>
    <xf numFmtId="3" fontId="12" fillId="0" borderId="25" xfId="0" applyNumberFormat="1" applyFont="1" applyBorder="1" applyAlignment="1" applyProtection="1">
      <alignment horizontal="center"/>
    </xf>
    <xf numFmtId="3" fontId="12" fillId="0" borderId="26" xfId="0" applyNumberFormat="1" applyFont="1" applyBorder="1" applyAlignment="1" applyProtection="1">
      <alignment horizontal="center"/>
    </xf>
    <xf numFmtId="3" fontId="16" fillId="0" borderId="24" xfId="0" applyNumberFormat="1" applyFont="1" applyBorder="1" applyAlignment="1" applyProtection="1">
      <alignment horizontal="center"/>
    </xf>
    <xf numFmtId="3" fontId="18" fillId="0" borderId="25" xfId="0" applyNumberFormat="1" applyFont="1" applyBorder="1" applyAlignment="1" applyProtection="1">
      <alignment horizontal="center"/>
    </xf>
    <xf numFmtId="3" fontId="16" fillId="0" borderId="23" xfId="0" applyNumberFormat="1" applyFont="1" applyBorder="1" applyAlignment="1" applyProtection="1">
      <alignment horizontal="center"/>
    </xf>
    <xf numFmtId="2" fontId="18" fillId="0" borderId="9" xfId="0" applyNumberFormat="1" applyFont="1" applyBorder="1" applyAlignment="1" applyProtection="1">
      <alignment horizontal="center"/>
    </xf>
    <xf numFmtId="3" fontId="16" fillId="0" borderId="12" xfId="0" applyNumberFormat="1" applyFont="1" applyBorder="1" applyAlignment="1" applyProtection="1">
      <alignment horizontal="center"/>
    </xf>
    <xf numFmtId="3" fontId="16" fillId="0" borderId="27" xfId="0" applyNumberFormat="1" applyFont="1" applyBorder="1" applyAlignment="1" applyProtection="1">
      <alignment horizontal="center"/>
    </xf>
    <xf numFmtId="3" fontId="16" fillId="0" borderId="18" xfId="0" applyNumberFormat="1" applyFont="1" applyBorder="1" applyAlignment="1" applyProtection="1">
      <alignment horizontal="center"/>
    </xf>
    <xf numFmtId="0" fontId="12" fillId="0" borderId="0" xfId="0" applyFont="1" applyAlignment="1" applyProtection="1">
      <alignment horizontal="center"/>
      <protection locked="0"/>
    </xf>
    <xf numFmtId="3" fontId="16" fillId="0" borderId="16" xfId="0" applyNumberFormat="1" applyFont="1" applyBorder="1" applyAlignment="1" applyProtection="1">
      <alignment horizontal="center"/>
    </xf>
    <xf numFmtId="3" fontId="16" fillId="0" borderId="7" xfId="0" applyNumberFormat="1" applyFont="1" applyBorder="1" applyAlignment="1" applyProtection="1">
      <alignment horizontal="center"/>
    </xf>
    <xf numFmtId="3" fontId="16" fillId="0" borderId="28" xfId="0" applyNumberFormat="1" applyFont="1" applyBorder="1" applyAlignment="1" applyProtection="1">
      <alignment horizontal="center"/>
    </xf>
    <xf numFmtId="16" fontId="14" fillId="0" borderId="9" xfId="0" quotePrefix="1" applyNumberFormat="1" applyFont="1" applyBorder="1" applyAlignment="1" applyProtection="1">
      <alignment horizontal="center"/>
      <protection locked="0"/>
    </xf>
    <xf numFmtId="10" fontId="12" fillId="0" borderId="24" xfId="1" applyNumberFormat="1" applyFont="1" applyBorder="1" applyAlignment="1" applyProtection="1">
      <alignment horizontal="center"/>
      <protection locked="0"/>
    </xf>
    <xf numFmtId="164" fontId="12" fillId="0" borderId="23" xfId="1" applyNumberFormat="1" applyFont="1" applyBorder="1" applyAlignment="1" applyProtection="1">
      <alignment horizontal="center"/>
      <protection locked="0"/>
    </xf>
    <xf numFmtId="3" fontId="12" fillId="0" borderId="24" xfId="0" applyNumberFormat="1" applyFont="1" applyBorder="1" applyAlignment="1" applyProtection="1">
      <alignment horizontal="center"/>
      <protection locked="0"/>
    </xf>
    <xf numFmtId="3" fontId="12" fillId="0" borderId="25" xfId="0" applyNumberFormat="1" applyFont="1" applyBorder="1" applyAlignment="1" applyProtection="1">
      <alignment horizontal="center"/>
      <protection locked="0"/>
    </xf>
    <xf numFmtId="3" fontId="12" fillId="0" borderId="23" xfId="0" applyNumberFormat="1" applyFont="1" applyBorder="1" applyAlignment="1" applyProtection="1">
      <alignment horizontal="center"/>
      <protection locked="0"/>
    </xf>
    <xf numFmtId="2" fontId="14" fillId="0" borderId="9" xfId="0" applyNumberFormat="1" applyFont="1" applyBorder="1" applyAlignment="1" applyProtection="1">
      <alignment horizontal="center"/>
      <protection locked="0"/>
    </xf>
    <xf numFmtId="3" fontId="16" fillId="0" borderId="24" xfId="0" applyNumberFormat="1" applyFont="1" applyBorder="1" applyAlignment="1" applyProtection="1">
      <alignment horizontal="center"/>
      <protection locked="0"/>
    </xf>
    <xf numFmtId="3" fontId="16" fillId="0" borderId="25" xfId="0" applyNumberFormat="1" applyFont="1" applyBorder="1" applyAlignment="1" applyProtection="1">
      <alignment horizontal="center"/>
      <protection locked="0"/>
    </xf>
    <xf numFmtId="3" fontId="16" fillId="0" borderId="23" xfId="0" applyNumberFormat="1" applyFont="1" applyBorder="1" applyAlignment="1" applyProtection="1">
      <alignment horizontal="center"/>
      <protection locked="0"/>
    </xf>
    <xf numFmtId="2" fontId="18" fillId="0" borderId="9" xfId="0" applyNumberFormat="1" applyFont="1" applyBorder="1" applyAlignment="1" applyProtection="1">
      <alignment horizontal="center"/>
      <protection locked="0"/>
    </xf>
    <xf numFmtId="10" fontId="12" fillId="0" borderId="29" xfId="1" applyNumberFormat="1" applyFont="1" applyBorder="1" applyAlignment="1" applyProtection="1">
      <alignment horizontal="center"/>
      <protection locked="0"/>
    </xf>
    <xf numFmtId="164" fontId="12" fillId="0" borderId="18" xfId="1" applyNumberFormat="1" applyFont="1" applyBorder="1" applyAlignment="1" applyProtection="1">
      <alignment horizontal="center"/>
      <protection locked="0"/>
    </xf>
    <xf numFmtId="3" fontId="12" fillId="0" borderId="12" xfId="0" applyNumberFormat="1" applyFont="1" applyBorder="1" applyAlignment="1" applyProtection="1">
      <alignment horizontal="center"/>
      <protection locked="0"/>
    </xf>
    <xf numFmtId="3" fontId="12" fillId="0" borderId="27" xfId="0" applyNumberFormat="1" applyFont="1" applyBorder="1" applyAlignment="1" applyProtection="1">
      <alignment horizontal="center"/>
      <protection locked="0"/>
    </xf>
    <xf numFmtId="3" fontId="12" fillId="0" borderId="11" xfId="0" applyNumberFormat="1" applyFont="1" applyBorder="1" applyAlignment="1" applyProtection="1">
      <alignment horizontal="center"/>
      <protection locked="0"/>
    </xf>
    <xf numFmtId="3" fontId="16" fillId="0" borderId="12" xfId="0" applyNumberFormat="1" applyFont="1" applyBorder="1" applyAlignment="1" applyProtection="1">
      <alignment horizontal="center"/>
      <protection locked="0"/>
    </xf>
    <xf numFmtId="3" fontId="16" fillId="0" borderId="27" xfId="0" applyNumberFormat="1" applyFont="1" applyBorder="1" applyAlignment="1" applyProtection="1">
      <alignment horizontal="center"/>
      <protection locked="0"/>
    </xf>
    <xf numFmtId="3" fontId="16" fillId="0" borderId="11" xfId="0" applyNumberFormat="1" applyFont="1" applyBorder="1" applyAlignment="1" applyProtection="1">
      <alignment horizontal="center"/>
      <protection locked="0"/>
    </xf>
    <xf numFmtId="10" fontId="12" fillId="0" borderId="12" xfId="1" applyNumberFormat="1" applyFont="1" applyBorder="1" applyAlignment="1" applyProtection="1">
      <alignment horizontal="center"/>
      <protection locked="0"/>
    </xf>
    <xf numFmtId="164" fontId="12" fillId="0" borderId="11" xfId="1" applyNumberFormat="1" applyFont="1" applyBorder="1" applyAlignment="1" applyProtection="1">
      <alignment horizontal="center"/>
      <protection locked="0"/>
    </xf>
    <xf numFmtId="3" fontId="21" fillId="0" borderId="12" xfId="0" applyNumberFormat="1" applyFont="1" applyBorder="1" applyAlignment="1" applyProtection="1">
      <alignment horizontal="center"/>
      <protection locked="0"/>
    </xf>
    <xf numFmtId="3" fontId="21" fillId="0" borderId="27" xfId="0" applyNumberFormat="1" applyFont="1" applyBorder="1" applyAlignment="1" applyProtection="1">
      <alignment horizontal="center"/>
      <protection locked="0"/>
    </xf>
    <xf numFmtId="3" fontId="21" fillId="0" borderId="11" xfId="0" applyNumberFormat="1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vertical="top" wrapText="1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0" fillId="0" borderId="0" xfId="0" applyAlignment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/>
    <xf numFmtId="0" fontId="2" fillId="0" borderId="0" xfId="0" quotePrefix="1" applyFont="1" applyAlignment="1" applyProtection="1">
      <alignment horizontal="center" vertical="top"/>
    </xf>
    <xf numFmtId="0" fontId="6" fillId="0" borderId="1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1095375</xdr:colOff>
      <xdr:row>4</xdr:row>
      <xdr:rowOff>123825</xdr:rowOff>
    </xdr:from>
    <xdr:to>
      <xdr:col>1</xdr:col>
      <xdr:colOff>2152650</xdr:colOff>
      <xdr:row>4</xdr:row>
      <xdr:rowOff>466725</xdr:rowOff>
    </xdr:to>
    <xdr:sp macro="" textlink="">
      <xdr:nvSpPr>
        <xdr:cNvPr id="2" name="AutoShape 5"/>
        <xdr:cNvSpPr>
          <a:spLocks noChangeArrowheads="1"/>
        </xdr:cNvSpPr>
      </xdr:nvSpPr>
      <xdr:spPr bwMode="auto">
        <a:xfrm>
          <a:off x="1371600" y="1676400"/>
          <a:ext cx="1057275" cy="342900"/>
        </a:xfrm>
        <a:prstGeom prst="rightArrow">
          <a:avLst>
            <a:gd name="adj1" fmla="val 50000"/>
            <a:gd name="adj2" fmla="val 77083"/>
          </a:avLst>
        </a:prstGeom>
        <a:solidFill>
          <a:srgbClr val="FFFFFF"/>
        </a:solidFill>
        <a:ln w="412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581025</xdr:colOff>
      <xdr:row>21</xdr:row>
      <xdr:rowOff>228600</xdr:rowOff>
    </xdr:from>
    <xdr:to>
      <xdr:col>4</xdr:col>
      <xdr:colOff>152400</xdr:colOff>
      <xdr:row>22</xdr:row>
      <xdr:rowOff>180975</xdr:rowOff>
    </xdr:to>
    <xdr:sp macro="" textlink="">
      <xdr:nvSpPr>
        <xdr:cNvPr id="3" name="AutoShape 6"/>
        <xdr:cNvSpPr>
          <a:spLocks noChangeArrowheads="1"/>
        </xdr:cNvSpPr>
      </xdr:nvSpPr>
      <xdr:spPr bwMode="auto">
        <a:xfrm>
          <a:off x="3943350" y="6267450"/>
          <a:ext cx="342900" cy="0"/>
        </a:xfrm>
        <a:prstGeom prst="star8">
          <a:avLst>
            <a:gd name="adj" fmla="val 38250"/>
          </a:avLst>
        </a:prstGeom>
        <a:solidFill>
          <a:srgbClr val="FF99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0</xdr:colOff>
      <xdr:row>21</xdr:row>
      <xdr:rowOff>219075</xdr:rowOff>
    </xdr:from>
    <xdr:to>
      <xdr:col>1</xdr:col>
      <xdr:colOff>28575</xdr:colOff>
      <xdr:row>22</xdr:row>
      <xdr:rowOff>219075</xdr:rowOff>
    </xdr:to>
    <xdr:sp macro="" textlink="">
      <xdr:nvSpPr>
        <xdr:cNvPr id="4" name="AutoShape 7"/>
        <xdr:cNvSpPr>
          <a:spLocks noChangeArrowheads="1"/>
        </xdr:cNvSpPr>
      </xdr:nvSpPr>
      <xdr:spPr bwMode="auto">
        <a:xfrm>
          <a:off x="0" y="6267450"/>
          <a:ext cx="304800" cy="0"/>
        </a:xfrm>
        <a:prstGeom prst="star8">
          <a:avLst>
            <a:gd name="adj" fmla="val 38250"/>
          </a:avLst>
        </a:prstGeom>
        <a:solidFill>
          <a:srgbClr val="FF99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38100</xdr:colOff>
      <xdr:row>9</xdr:row>
      <xdr:rowOff>0</xdr:rowOff>
    </xdr:from>
    <xdr:to>
      <xdr:col>1</xdr:col>
      <xdr:colOff>2466975</xdr:colOff>
      <xdr:row>121</xdr:row>
      <xdr:rowOff>163286</xdr:rowOff>
    </xdr:to>
    <xdr:sp macro="" textlink="">
      <xdr:nvSpPr>
        <xdr:cNvPr id="5" name="Text Box 19"/>
        <xdr:cNvSpPr txBox="1">
          <a:spLocks noChangeArrowheads="1"/>
        </xdr:cNvSpPr>
      </xdr:nvSpPr>
      <xdr:spPr bwMode="auto">
        <a:xfrm>
          <a:off x="38100" y="5543550"/>
          <a:ext cx="2705100" cy="109455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*  Inventareigentum verringert die   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Miete</a:t>
          </a:r>
        </a:p>
        <a:p>
          <a:pPr algn="l" rtl="0">
            <a:defRPr sz="1000"/>
          </a:pPr>
          <a:endParaRPr lang="de-D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*  Die Miete lt. Vertrag, </a:t>
          </a:r>
          <a:r>
            <a:rPr lang="de-DE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begrenzt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durch die Vergleichsberechnung, 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stellt den max. anerkennungs-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fähigen Betrag dar.</a:t>
          </a:r>
        </a:p>
        <a:p>
          <a:pPr algn="l" rtl="0">
            <a:defRPr sz="1000"/>
          </a:pPr>
          <a:endParaRPr lang="de-D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*  Ausgangsbasis für den Zins ist 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der max. anerkennungsfähige 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Betrag für Eigentum bei Inbe-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triebnahme (50 qm x)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2003 = Index 486,6 = 1.534 €/qm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2004 = Index 486,1 = 1.532 €/qm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2005 = Index 491,9 = 1.551 €/qm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2006 = Index 495,3 = 1.561 €/qm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2007 = Index 502,6 = 1.584 €/qm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ab 2008 = Index 540,9 = 1.705 €/qm</a:t>
          </a:r>
        </a:p>
        <a:p>
          <a:pPr algn="l" rtl="0">
            <a:defRPr sz="1000"/>
          </a:pPr>
          <a:r>
            <a:rPr lang="de-DE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Übergangsregelung Spalten 4a - 7a:</a:t>
          </a:r>
          <a:endParaRPr lang="de-D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2009 = Index 550,3 = 1.735 €/qm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2010 = Index 552,8 = 1.743 €/qm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2011 = Index 561,2 = 1.769 €/qm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2012 = Index 575,1 = 1.813 €/qm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2013 = Index 589,0 = 1.857 €/qm</a:t>
          </a:r>
        </a:p>
        <a:p>
          <a:pPr algn="l" rtl="0">
            <a:defRPr sz="1000"/>
          </a:pPr>
          <a:endParaRPr lang="de-D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*  Instandhaltung und Abschreibung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bei Eigentum (Bettenwert </a:t>
          </a: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Spalte 5</a:t>
          </a: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= 4.525 € Stand 2003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= 4.519 € Stand 2004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= 4.575 € Stand 2005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= 4.605 € Stand 2006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= 4.673 € Stand 2007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ab 2008 = 5.030 € Stand 2008</a:t>
          </a:r>
        </a:p>
        <a:p>
          <a:pPr algn="l" rtl="0">
            <a:defRPr sz="1000"/>
          </a:pPr>
          <a:r>
            <a:rPr lang="de-DE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Übergangsregelung Spalten 4a - 7a:</a:t>
          </a:r>
          <a:endParaRPr lang="de-D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= 5.118 € Stand 2009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= 5.142 € Stand 2010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= 5.219 € Stand 2011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= 5.348 € Stand 2012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= 5.478 € Stand 2013</a:t>
          </a:r>
        </a:p>
        <a:p>
          <a:pPr algn="l" rtl="0">
            <a:defRPr sz="1000"/>
          </a:pPr>
          <a:endParaRPr lang="de-D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*  Durchschnittszins (DZ, </a:t>
          </a: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Spalte 4</a:t>
          </a: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de-DE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Referenzeitraum</a:t>
          </a: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für die Ermitt-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lung des Durchschnittszinssatzes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= 11-tes bis 1-tes Jahr vor Inbe-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triebnahme lt. Dt. BuBa für 10 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Jahre.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Der Berechnung des Durch-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schnittszinsvolumens liegt ein 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de-DE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Zins- und Tilgungsplan</a:t>
          </a: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mit der 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Laufzeit 25 Jahre zu Grunde. 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Das Zinsvolumen aus diesen 25 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Jahren wird durch 25 geteilt.</a:t>
          </a:r>
        </a:p>
        <a:p>
          <a:pPr algn="l" rtl="0">
            <a:defRPr sz="1000"/>
          </a:pPr>
          <a:endParaRPr lang="de-D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*  Zum 01.01. jeden ungeraden 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Kalenderjahres erfolgt eine 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Fortschreibung. Als Fortschrei-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bungsbasis gilt jeweils der Mai-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Index des Kalenderjahres, der 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der erstmaligen Inbetriebnahme 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bzw. der Neuregelung lt. PfG NW 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vorausgeht.</a:t>
          </a: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(§ 4 Abs. 2 GesBerVO)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flege/LANDESBE/ab%202013/2+3-GesBerVO-Uebersicht-max.-Miete-AH-und-T-N-K-2011-09-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Übersicht VOLLSTATIONÄR"/>
      <sheetName val="Übersicht Kurzzeitpflege"/>
      <sheetName val="Übersicht Tages- + Nachtpflege"/>
      <sheetName val="Zins BuBa-Statistik"/>
      <sheetName val="Mai-Index"/>
    </sheetNames>
    <sheetDataSet>
      <sheetData sheetId="0"/>
      <sheetData sheetId="1"/>
      <sheetData sheetId="2"/>
      <sheetData sheetId="3">
        <row r="269">
          <cell r="H269">
            <v>7.01</v>
          </cell>
        </row>
        <row r="270">
          <cell r="H270">
            <v>6.98</v>
          </cell>
        </row>
        <row r="271">
          <cell r="H271">
            <v>6.95</v>
          </cell>
        </row>
        <row r="272">
          <cell r="H272">
            <v>6.92</v>
          </cell>
        </row>
        <row r="273">
          <cell r="H273">
            <v>6.9</v>
          </cell>
        </row>
        <row r="274">
          <cell r="H274">
            <v>6.87</v>
          </cell>
        </row>
        <row r="275">
          <cell r="H275">
            <v>6.85</v>
          </cell>
        </row>
        <row r="276">
          <cell r="H276">
            <v>6.83</v>
          </cell>
        </row>
        <row r="277">
          <cell r="H277">
            <v>6.8</v>
          </cell>
        </row>
        <row r="278">
          <cell r="H278">
            <v>6.78</v>
          </cell>
        </row>
        <row r="279">
          <cell r="H279">
            <v>6.76</v>
          </cell>
        </row>
        <row r="280">
          <cell r="H280">
            <v>6.73</v>
          </cell>
        </row>
        <row r="281">
          <cell r="H281">
            <v>6.7</v>
          </cell>
        </row>
        <row r="282">
          <cell r="H282">
            <v>6.68</v>
          </cell>
        </row>
        <row r="283">
          <cell r="H283">
            <v>6.66</v>
          </cell>
        </row>
        <row r="284">
          <cell r="H284">
            <v>6.64</v>
          </cell>
        </row>
        <row r="285">
          <cell r="H285">
            <v>6.62</v>
          </cell>
        </row>
        <row r="286">
          <cell r="H286">
            <v>6.6</v>
          </cell>
        </row>
        <row r="287">
          <cell r="H287">
            <v>6.58</v>
          </cell>
        </row>
        <row r="288">
          <cell r="H288">
            <v>6.56</v>
          </cell>
        </row>
        <row r="289">
          <cell r="H289">
            <v>6.54</v>
          </cell>
        </row>
        <row r="290">
          <cell r="H290">
            <v>6.52</v>
          </cell>
        </row>
        <row r="291">
          <cell r="H291">
            <v>6.49</v>
          </cell>
        </row>
        <row r="292">
          <cell r="H292">
            <v>6.46</v>
          </cell>
        </row>
        <row r="293">
          <cell r="H293">
            <v>6.43</v>
          </cell>
        </row>
        <row r="294">
          <cell r="H294">
            <v>6.4</v>
          </cell>
        </row>
        <row r="295">
          <cell r="H295">
            <v>6.37</v>
          </cell>
        </row>
        <row r="296">
          <cell r="H296">
            <v>6.34</v>
          </cell>
        </row>
        <row r="297">
          <cell r="H297">
            <v>6.31</v>
          </cell>
        </row>
        <row r="298">
          <cell r="H298">
            <v>6.27</v>
          </cell>
        </row>
        <row r="299">
          <cell r="H299">
            <v>6.24</v>
          </cell>
        </row>
        <row r="300">
          <cell r="H300">
            <v>6.2</v>
          </cell>
        </row>
        <row r="301">
          <cell r="H301">
            <v>6.17</v>
          </cell>
        </row>
        <row r="302">
          <cell r="H302">
            <v>6.13</v>
          </cell>
        </row>
        <row r="303">
          <cell r="H303">
            <v>6.1</v>
          </cell>
        </row>
        <row r="304">
          <cell r="H304">
            <v>6.07</v>
          </cell>
        </row>
        <row r="305">
          <cell r="H305">
            <v>6.04</v>
          </cell>
        </row>
        <row r="306">
          <cell r="H306">
            <v>6</v>
          </cell>
        </row>
        <row r="307">
          <cell r="H307">
            <v>5.97</v>
          </cell>
        </row>
        <row r="308">
          <cell r="H308">
            <v>5.94</v>
          </cell>
        </row>
        <row r="309">
          <cell r="H309">
            <v>5.91</v>
          </cell>
        </row>
        <row r="310">
          <cell r="H310">
            <v>5.88</v>
          </cell>
        </row>
        <row r="311">
          <cell r="H311">
            <v>5.86</v>
          </cell>
        </row>
        <row r="312">
          <cell r="H312">
            <v>5.83</v>
          </cell>
        </row>
        <row r="313">
          <cell r="H313">
            <v>5.81</v>
          </cell>
        </row>
        <row r="314">
          <cell r="H314">
            <v>5.78</v>
          </cell>
        </row>
        <row r="315">
          <cell r="H315">
            <v>5.75</v>
          </cell>
        </row>
        <row r="316">
          <cell r="H316">
            <v>5.73</v>
          </cell>
        </row>
        <row r="317">
          <cell r="H317">
            <v>5.7</v>
          </cell>
        </row>
        <row r="318">
          <cell r="H318">
            <v>5.68</v>
          </cell>
        </row>
        <row r="319">
          <cell r="H319">
            <v>5.66</v>
          </cell>
        </row>
        <row r="320">
          <cell r="H320">
            <v>5.64</v>
          </cell>
        </row>
        <row r="321">
          <cell r="H321">
            <v>5.61</v>
          </cell>
        </row>
        <row r="322">
          <cell r="H322">
            <v>5.59</v>
          </cell>
        </row>
        <row r="323">
          <cell r="H323">
            <v>5.57</v>
          </cell>
        </row>
        <row r="324">
          <cell r="H324">
            <v>5.56</v>
          </cell>
        </row>
        <row r="325">
          <cell r="H325">
            <v>5.54</v>
          </cell>
        </row>
        <row r="326">
          <cell r="H326">
            <v>5.52</v>
          </cell>
        </row>
        <row r="327">
          <cell r="H327">
            <v>5.5</v>
          </cell>
        </row>
        <row r="328">
          <cell r="H328">
            <v>5.49</v>
          </cell>
        </row>
        <row r="329">
          <cell r="H329">
            <v>5.48</v>
          </cell>
        </row>
        <row r="330">
          <cell r="H330">
            <v>5.46</v>
          </cell>
        </row>
        <row r="331">
          <cell r="H331">
            <v>5.45</v>
          </cell>
        </row>
        <row r="332">
          <cell r="H332">
            <v>5.44</v>
          </cell>
        </row>
        <row r="333">
          <cell r="H333">
            <v>5.42</v>
          </cell>
        </row>
        <row r="334">
          <cell r="H334">
            <v>5.41</v>
          </cell>
        </row>
        <row r="335">
          <cell r="H335">
            <v>5.4</v>
          </cell>
        </row>
        <row r="336">
          <cell r="H336">
            <v>5.39</v>
          </cell>
        </row>
        <row r="337">
          <cell r="H337">
            <v>5.38</v>
          </cell>
        </row>
        <row r="338">
          <cell r="H338">
            <v>5.37</v>
          </cell>
        </row>
        <row r="339">
          <cell r="H339">
            <v>5.36</v>
          </cell>
        </row>
        <row r="340">
          <cell r="H340">
            <v>5.35</v>
          </cell>
        </row>
        <row r="341">
          <cell r="H341">
            <v>5.34</v>
          </cell>
        </row>
        <row r="342">
          <cell r="H342">
            <v>5.34</v>
          </cell>
        </row>
        <row r="343">
          <cell r="H343">
            <v>5.33</v>
          </cell>
        </row>
        <row r="344">
          <cell r="H344">
            <v>5.33</v>
          </cell>
        </row>
        <row r="345">
          <cell r="H345">
            <v>5.33</v>
          </cell>
        </row>
        <row r="346">
          <cell r="H346">
            <v>5.32</v>
          </cell>
        </row>
        <row r="347">
          <cell r="H347">
            <v>5.32</v>
          </cell>
        </row>
        <row r="348">
          <cell r="H348">
            <v>5.32</v>
          </cell>
        </row>
        <row r="349">
          <cell r="H349">
            <v>5.31</v>
          </cell>
        </row>
        <row r="350">
          <cell r="H350">
            <v>5.3</v>
          </cell>
        </row>
        <row r="351">
          <cell r="H351">
            <v>5.3</v>
          </cell>
        </row>
        <row r="352">
          <cell r="H352">
            <v>5.29</v>
          </cell>
        </row>
        <row r="353">
          <cell r="H353">
            <v>5.28</v>
          </cell>
        </row>
        <row r="354">
          <cell r="H354">
            <v>5.26</v>
          </cell>
        </row>
        <row r="355">
          <cell r="H355">
            <v>5.25</v>
          </cell>
        </row>
        <row r="356">
          <cell r="H356">
            <v>5.23</v>
          </cell>
        </row>
        <row r="357">
          <cell r="H357">
            <v>5.21</v>
          </cell>
        </row>
        <row r="358">
          <cell r="H358">
            <v>5.19</v>
          </cell>
        </row>
        <row r="359">
          <cell r="H359">
            <v>5.17</v>
          </cell>
        </row>
        <row r="360">
          <cell r="H360">
            <v>5.15</v>
          </cell>
        </row>
        <row r="361">
          <cell r="H361">
            <v>5.13</v>
          </cell>
        </row>
        <row r="362">
          <cell r="H362">
            <v>5.1100000000000003</v>
          </cell>
        </row>
        <row r="363">
          <cell r="H363">
            <v>5.09</v>
          </cell>
        </row>
        <row r="364">
          <cell r="H364">
            <v>5.0599999999999996</v>
          </cell>
        </row>
        <row r="365">
          <cell r="H365">
            <v>5.04</v>
          </cell>
        </row>
        <row r="366">
          <cell r="H366">
            <v>5.0199999999999996</v>
          </cell>
        </row>
        <row r="367">
          <cell r="H367">
            <v>4.99</v>
          </cell>
        </row>
        <row r="368">
          <cell r="H368">
            <v>4.97</v>
          </cell>
        </row>
        <row r="369">
          <cell r="H369">
            <v>4.9400000000000004</v>
          </cell>
        </row>
        <row r="370">
          <cell r="H370">
            <v>4.92</v>
          </cell>
        </row>
        <row r="371">
          <cell r="H371">
            <v>4.9000000000000004</v>
          </cell>
        </row>
        <row r="372">
          <cell r="H372">
            <v>4.88</v>
          </cell>
        </row>
        <row r="373">
          <cell r="H373">
            <v>4.8600000000000003</v>
          </cell>
        </row>
        <row r="374">
          <cell r="H374">
            <v>4.8499999999999996</v>
          </cell>
        </row>
        <row r="375">
          <cell r="H375">
            <v>4.83</v>
          </cell>
        </row>
        <row r="376">
          <cell r="H376">
            <v>4.8099999999999996</v>
          </cell>
        </row>
        <row r="377">
          <cell r="H377">
            <v>4.8</v>
          </cell>
        </row>
        <row r="378">
          <cell r="H378">
            <v>4.78</v>
          </cell>
        </row>
        <row r="379">
          <cell r="H379">
            <v>4.76</v>
          </cell>
        </row>
        <row r="380">
          <cell r="H380">
            <v>4.74</v>
          </cell>
        </row>
        <row r="381">
          <cell r="H381">
            <v>4.72</v>
          </cell>
        </row>
        <row r="382">
          <cell r="H382">
            <v>4.7</v>
          </cell>
        </row>
        <row r="383">
          <cell r="H383">
            <v>4.68</v>
          </cell>
        </row>
        <row r="384">
          <cell r="H384">
            <v>4.66</v>
          </cell>
        </row>
        <row r="385">
          <cell r="H385">
            <v>4.63</v>
          </cell>
        </row>
        <row r="386">
          <cell r="H386">
            <v>4.6100000000000003</v>
          </cell>
        </row>
        <row r="387">
          <cell r="H387">
            <v>4.58</v>
          </cell>
        </row>
        <row r="388">
          <cell r="H388">
            <v>4.5599999999999996</v>
          </cell>
        </row>
        <row r="389">
          <cell r="H389">
            <v>4.53</v>
          </cell>
        </row>
        <row r="390">
          <cell r="H390">
            <v>4.51</v>
          </cell>
        </row>
        <row r="391">
          <cell r="H391">
            <v>4.4800000000000004</v>
          </cell>
        </row>
        <row r="392">
          <cell r="H392">
            <v>4.46</v>
          </cell>
        </row>
        <row r="393">
          <cell r="H393">
            <v>4.4400000000000004</v>
          </cell>
        </row>
      </sheetData>
      <sheetData sheetId="4">
        <row r="3">
          <cell r="B3">
            <v>50</v>
          </cell>
        </row>
        <row r="16">
          <cell r="H16">
            <v>1534</v>
          </cell>
        </row>
        <row r="17">
          <cell r="H17">
            <v>1532</v>
          </cell>
        </row>
        <row r="18">
          <cell r="H18">
            <v>1551</v>
          </cell>
        </row>
        <row r="19">
          <cell r="H19">
            <v>1561</v>
          </cell>
        </row>
        <row r="20">
          <cell r="H20">
            <v>1584</v>
          </cell>
        </row>
        <row r="21">
          <cell r="H21">
            <v>1705</v>
          </cell>
        </row>
        <row r="22">
          <cell r="H22">
            <v>1735</v>
          </cell>
        </row>
        <row r="23">
          <cell r="H23">
            <v>1743</v>
          </cell>
        </row>
        <row r="24">
          <cell r="H24">
            <v>1769</v>
          </cell>
        </row>
        <row r="25">
          <cell r="H25">
            <v>1813</v>
          </cell>
        </row>
        <row r="26">
          <cell r="H26">
            <v>1857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8"/>
  <sheetViews>
    <sheetView tabSelected="1" zoomScale="70" zoomScaleNormal="70" workbookViewId="0">
      <selection activeCell="B7" sqref="B7"/>
    </sheetView>
  </sheetViews>
  <sheetFormatPr baseColWidth="10" defaultRowHeight="18"/>
  <cols>
    <col min="1" max="1" width="3.625" style="1" customWidth="1"/>
    <col min="2" max="2" width="32.875" style="33" customWidth="1"/>
    <col min="3" max="3" width="7.625" style="56" customWidth="1"/>
    <col min="4" max="4" width="10.125" style="56" customWidth="1"/>
    <col min="5" max="5" width="10.875" style="56" customWidth="1"/>
    <col min="6" max="6" width="3.125" style="56" customWidth="1"/>
    <col min="7" max="8" width="8.5" style="56" customWidth="1"/>
    <col min="9" max="9" width="10.625" style="56" customWidth="1"/>
    <col min="10" max="10" width="12.125" style="56" customWidth="1"/>
    <col min="11" max="11" width="3.125" style="1" customWidth="1"/>
    <col min="12" max="14" width="8.5" style="1" customWidth="1"/>
    <col min="15" max="15" width="11.5" style="1" customWidth="1"/>
    <col min="16" max="256" width="11" style="1"/>
    <col min="257" max="257" width="3.625" style="1" customWidth="1"/>
    <col min="258" max="258" width="32.875" style="1" customWidth="1"/>
    <col min="259" max="259" width="7.625" style="1" customWidth="1"/>
    <col min="260" max="260" width="10.125" style="1" customWidth="1"/>
    <col min="261" max="261" width="10.875" style="1" customWidth="1"/>
    <col min="262" max="262" width="3.125" style="1" customWidth="1"/>
    <col min="263" max="264" width="8.5" style="1" customWidth="1"/>
    <col min="265" max="265" width="10.625" style="1" customWidth="1"/>
    <col min="266" max="266" width="12.125" style="1" customWidth="1"/>
    <col min="267" max="267" width="3.125" style="1" customWidth="1"/>
    <col min="268" max="270" width="8.5" style="1" customWidth="1"/>
    <col min="271" max="271" width="11.5" style="1" customWidth="1"/>
    <col min="272" max="512" width="11" style="1"/>
    <col min="513" max="513" width="3.625" style="1" customWidth="1"/>
    <col min="514" max="514" width="32.875" style="1" customWidth="1"/>
    <col min="515" max="515" width="7.625" style="1" customWidth="1"/>
    <col min="516" max="516" width="10.125" style="1" customWidth="1"/>
    <col min="517" max="517" width="10.875" style="1" customWidth="1"/>
    <col min="518" max="518" width="3.125" style="1" customWidth="1"/>
    <col min="519" max="520" width="8.5" style="1" customWidth="1"/>
    <col min="521" max="521" width="10.625" style="1" customWidth="1"/>
    <col min="522" max="522" width="12.125" style="1" customWidth="1"/>
    <col min="523" max="523" width="3.125" style="1" customWidth="1"/>
    <col min="524" max="526" width="8.5" style="1" customWidth="1"/>
    <col min="527" max="527" width="11.5" style="1" customWidth="1"/>
    <col min="528" max="768" width="11" style="1"/>
    <col min="769" max="769" width="3.625" style="1" customWidth="1"/>
    <col min="770" max="770" width="32.875" style="1" customWidth="1"/>
    <col min="771" max="771" width="7.625" style="1" customWidth="1"/>
    <col min="772" max="772" width="10.125" style="1" customWidth="1"/>
    <col min="773" max="773" width="10.875" style="1" customWidth="1"/>
    <col min="774" max="774" width="3.125" style="1" customWidth="1"/>
    <col min="775" max="776" width="8.5" style="1" customWidth="1"/>
    <col min="777" max="777" width="10.625" style="1" customWidth="1"/>
    <col min="778" max="778" width="12.125" style="1" customWidth="1"/>
    <col min="779" max="779" width="3.125" style="1" customWidth="1"/>
    <col min="780" max="782" width="8.5" style="1" customWidth="1"/>
    <col min="783" max="783" width="11.5" style="1" customWidth="1"/>
    <col min="784" max="1024" width="11" style="1"/>
    <col min="1025" max="1025" width="3.625" style="1" customWidth="1"/>
    <col min="1026" max="1026" width="32.875" style="1" customWidth="1"/>
    <col min="1027" max="1027" width="7.625" style="1" customWidth="1"/>
    <col min="1028" max="1028" width="10.125" style="1" customWidth="1"/>
    <col min="1029" max="1029" width="10.875" style="1" customWidth="1"/>
    <col min="1030" max="1030" width="3.125" style="1" customWidth="1"/>
    <col min="1031" max="1032" width="8.5" style="1" customWidth="1"/>
    <col min="1033" max="1033" width="10.625" style="1" customWidth="1"/>
    <col min="1034" max="1034" width="12.125" style="1" customWidth="1"/>
    <col min="1035" max="1035" width="3.125" style="1" customWidth="1"/>
    <col min="1036" max="1038" width="8.5" style="1" customWidth="1"/>
    <col min="1039" max="1039" width="11.5" style="1" customWidth="1"/>
    <col min="1040" max="1280" width="11" style="1"/>
    <col min="1281" max="1281" width="3.625" style="1" customWidth="1"/>
    <col min="1282" max="1282" width="32.875" style="1" customWidth="1"/>
    <col min="1283" max="1283" width="7.625" style="1" customWidth="1"/>
    <col min="1284" max="1284" width="10.125" style="1" customWidth="1"/>
    <col min="1285" max="1285" width="10.875" style="1" customWidth="1"/>
    <col min="1286" max="1286" width="3.125" style="1" customWidth="1"/>
    <col min="1287" max="1288" width="8.5" style="1" customWidth="1"/>
    <col min="1289" max="1289" width="10.625" style="1" customWidth="1"/>
    <col min="1290" max="1290" width="12.125" style="1" customWidth="1"/>
    <col min="1291" max="1291" width="3.125" style="1" customWidth="1"/>
    <col min="1292" max="1294" width="8.5" style="1" customWidth="1"/>
    <col min="1295" max="1295" width="11.5" style="1" customWidth="1"/>
    <col min="1296" max="1536" width="11" style="1"/>
    <col min="1537" max="1537" width="3.625" style="1" customWidth="1"/>
    <col min="1538" max="1538" width="32.875" style="1" customWidth="1"/>
    <col min="1539" max="1539" width="7.625" style="1" customWidth="1"/>
    <col min="1540" max="1540" width="10.125" style="1" customWidth="1"/>
    <col min="1541" max="1541" width="10.875" style="1" customWidth="1"/>
    <col min="1542" max="1542" width="3.125" style="1" customWidth="1"/>
    <col min="1543" max="1544" width="8.5" style="1" customWidth="1"/>
    <col min="1545" max="1545" width="10.625" style="1" customWidth="1"/>
    <col min="1546" max="1546" width="12.125" style="1" customWidth="1"/>
    <col min="1547" max="1547" width="3.125" style="1" customWidth="1"/>
    <col min="1548" max="1550" width="8.5" style="1" customWidth="1"/>
    <col min="1551" max="1551" width="11.5" style="1" customWidth="1"/>
    <col min="1552" max="1792" width="11" style="1"/>
    <col min="1793" max="1793" width="3.625" style="1" customWidth="1"/>
    <col min="1794" max="1794" width="32.875" style="1" customWidth="1"/>
    <col min="1795" max="1795" width="7.625" style="1" customWidth="1"/>
    <col min="1796" max="1796" width="10.125" style="1" customWidth="1"/>
    <col min="1797" max="1797" width="10.875" style="1" customWidth="1"/>
    <col min="1798" max="1798" width="3.125" style="1" customWidth="1"/>
    <col min="1799" max="1800" width="8.5" style="1" customWidth="1"/>
    <col min="1801" max="1801" width="10.625" style="1" customWidth="1"/>
    <col min="1802" max="1802" width="12.125" style="1" customWidth="1"/>
    <col min="1803" max="1803" width="3.125" style="1" customWidth="1"/>
    <col min="1804" max="1806" width="8.5" style="1" customWidth="1"/>
    <col min="1807" max="1807" width="11.5" style="1" customWidth="1"/>
    <col min="1808" max="2048" width="11" style="1"/>
    <col min="2049" max="2049" width="3.625" style="1" customWidth="1"/>
    <col min="2050" max="2050" width="32.875" style="1" customWidth="1"/>
    <col min="2051" max="2051" width="7.625" style="1" customWidth="1"/>
    <col min="2052" max="2052" width="10.125" style="1" customWidth="1"/>
    <col min="2053" max="2053" width="10.875" style="1" customWidth="1"/>
    <col min="2054" max="2054" width="3.125" style="1" customWidth="1"/>
    <col min="2055" max="2056" width="8.5" style="1" customWidth="1"/>
    <col min="2057" max="2057" width="10.625" style="1" customWidth="1"/>
    <col min="2058" max="2058" width="12.125" style="1" customWidth="1"/>
    <col min="2059" max="2059" width="3.125" style="1" customWidth="1"/>
    <col min="2060" max="2062" width="8.5" style="1" customWidth="1"/>
    <col min="2063" max="2063" width="11.5" style="1" customWidth="1"/>
    <col min="2064" max="2304" width="11" style="1"/>
    <col min="2305" max="2305" width="3.625" style="1" customWidth="1"/>
    <col min="2306" max="2306" width="32.875" style="1" customWidth="1"/>
    <col min="2307" max="2307" width="7.625" style="1" customWidth="1"/>
    <col min="2308" max="2308" width="10.125" style="1" customWidth="1"/>
    <col min="2309" max="2309" width="10.875" style="1" customWidth="1"/>
    <col min="2310" max="2310" width="3.125" style="1" customWidth="1"/>
    <col min="2311" max="2312" width="8.5" style="1" customWidth="1"/>
    <col min="2313" max="2313" width="10.625" style="1" customWidth="1"/>
    <col min="2314" max="2314" width="12.125" style="1" customWidth="1"/>
    <col min="2315" max="2315" width="3.125" style="1" customWidth="1"/>
    <col min="2316" max="2318" width="8.5" style="1" customWidth="1"/>
    <col min="2319" max="2319" width="11.5" style="1" customWidth="1"/>
    <col min="2320" max="2560" width="11" style="1"/>
    <col min="2561" max="2561" width="3.625" style="1" customWidth="1"/>
    <col min="2562" max="2562" width="32.875" style="1" customWidth="1"/>
    <col min="2563" max="2563" width="7.625" style="1" customWidth="1"/>
    <col min="2564" max="2564" width="10.125" style="1" customWidth="1"/>
    <col min="2565" max="2565" width="10.875" style="1" customWidth="1"/>
    <col min="2566" max="2566" width="3.125" style="1" customWidth="1"/>
    <col min="2567" max="2568" width="8.5" style="1" customWidth="1"/>
    <col min="2569" max="2569" width="10.625" style="1" customWidth="1"/>
    <col min="2570" max="2570" width="12.125" style="1" customWidth="1"/>
    <col min="2571" max="2571" width="3.125" style="1" customWidth="1"/>
    <col min="2572" max="2574" width="8.5" style="1" customWidth="1"/>
    <col min="2575" max="2575" width="11.5" style="1" customWidth="1"/>
    <col min="2576" max="2816" width="11" style="1"/>
    <col min="2817" max="2817" width="3.625" style="1" customWidth="1"/>
    <col min="2818" max="2818" width="32.875" style="1" customWidth="1"/>
    <col min="2819" max="2819" width="7.625" style="1" customWidth="1"/>
    <col min="2820" max="2820" width="10.125" style="1" customWidth="1"/>
    <col min="2821" max="2821" width="10.875" style="1" customWidth="1"/>
    <col min="2822" max="2822" width="3.125" style="1" customWidth="1"/>
    <col min="2823" max="2824" width="8.5" style="1" customWidth="1"/>
    <col min="2825" max="2825" width="10.625" style="1" customWidth="1"/>
    <col min="2826" max="2826" width="12.125" style="1" customWidth="1"/>
    <col min="2827" max="2827" width="3.125" style="1" customWidth="1"/>
    <col min="2828" max="2830" width="8.5" style="1" customWidth="1"/>
    <col min="2831" max="2831" width="11.5" style="1" customWidth="1"/>
    <col min="2832" max="3072" width="11" style="1"/>
    <col min="3073" max="3073" width="3.625" style="1" customWidth="1"/>
    <col min="3074" max="3074" width="32.875" style="1" customWidth="1"/>
    <col min="3075" max="3075" width="7.625" style="1" customWidth="1"/>
    <col min="3076" max="3076" width="10.125" style="1" customWidth="1"/>
    <col min="3077" max="3077" width="10.875" style="1" customWidth="1"/>
    <col min="3078" max="3078" width="3.125" style="1" customWidth="1"/>
    <col min="3079" max="3080" width="8.5" style="1" customWidth="1"/>
    <col min="3081" max="3081" width="10.625" style="1" customWidth="1"/>
    <col min="3082" max="3082" width="12.125" style="1" customWidth="1"/>
    <col min="3083" max="3083" width="3.125" style="1" customWidth="1"/>
    <col min="3084" max="3086" width="8.5" style="1" customWidth="1"/>
    <col min="3087" max="3087" width="11.5" style="1" customWidth="1"/>
    <col min="3088" max="3328" width="11" style="1"/>
    <col min="3329" max="3329" width="3.625" style="1" customWidth="1"/>
    <col min="3330" max="3330" width="32.875" style="1" customWidth="1"/>
    <col min="3331" max="3331" width="7.625" style="1" customWidth="1"/>
    <col min="3332" max="3332" width="10.125" style="1" customWidth="1"/>
    <col min="3333" max="3333" width="10.875" style="1" customWidth="1"/>
    <col min="3334" max="3334" width="3.125" style="1" customWidth="1"/>
    <col min="3335" max="3336" width="8.5" style="1" customWidth="1"/>
    <col min="3337" max="3337" width="10.625" style="1" customWidth="1"/>
    <col min="3338" max="3338" width="12.125" style="1" customWidth="1"/>
    <col min="3339" max="3339" width="3.125" style="1" customWidth="1"/>
    <col min="3340" max="3342" width="8.5" style="1" customWidth="1"/>
    <col min="3343" max="3343" width="11.5" style="1" customWidth="1"/>
    <col min="3344" max="3584" width="11" style="1"/>
    <col min="3585" max="3585" width="3.625" style="1" customWidth="1"/>
    <col min="3586" max="3586" width="32.875" style="1" customWidth="1"/>
    <col min="3587" max="3587" width="7.625" style="1" customWidth="1"/>
    <col min="3588" max="3588" width="10.125" style="1" customWidth="1"/>
    <col min="3589" max="3589" width="10.875" style="1" customWidth="1"/>
    <col min="3590" max="3590" width="3.125" style="1" customWidth="1"/>
    <col min="3591" max="3592" width="8.5" style="1" customWidth="1"/>
    <col min="3593" max="3593" width="10.625" style="1" customWidth="1"/>
    <col min="3594" max="3594" width="12.125" style="1" customWidth="1"/>
    <col min="3595" max="3595" width="3.125" style="1" customWidth="1"/>
    <col min="3596" max="3598" width="8.5" style="1" customWidth="1"/>
    <col min="3599" max="3599" width="11.5" style="1" customWidth="1"/>
    <col min="3600" max="3840" width="11" style="1"/>
    <col min="3841" max="3841" width="3.625" style="1" customWidth="1"/>
    <col min="3842" max="3842" width="32.875" style="1" customWidth="1"/>
    <col min="3843" max="3843" width="7.625" style="1" customWidth="1"/>
    <col min="3844" max="3844" width="10.125" style="1" customWidth="1"/>
    <col min="3845" max="3845" width="10.875" style="1" customWidth="1"/>
    <col min="3846" max="3846" width="3.125" style="1" customWidth="1"/>
    <col min="3847" max="3848" width="8.5" style="1" customWidth="1"/>
    <col min="3849" max="3849" width="10.625" style="1" customWidth="1"/>
    <col min="3850" max="3850" width="12.125" style="1" customWidth="1"/>
    <col min="3851" max="3851" width="3.125" style="1" customWidth="1"/>
    <col min="3852" max="3854" width="8.5" style="1" customWidth="1"/>
    <col min="3855" max="3855" width="11.5" style="1" customWidth="1"/>
    <col min="3856" max="4096" width="11" style="1"/>
    <col min="4097" max="4097" width="3.625" style="1" customWidth="1"/>
    <col min="4098" max="4098" width="32.875" style="1" customWidth="1"/>
    <col min="4099" max="4099" width="7.625" style="1" customWidth="1"/>
    <col min="4100" max="4100" width="10.125" style="1" customWidth="1"/>
    <col min="4101" max="4101" width="10.875" style="1" customWidth="1"/>
    <col min="4102" max="4102" width="3.125" style="1" customWidth="1"/>
    <col min="4103" max="4104" width="8.5" style="1" customWidth="1"/>
    <col min="4105" max="4105" width="10.625" style="1" customWidth="1"/>
    <col min="4106" max="4106" width="12.125" style="1" customWidth="1"/>
    <col min="4107" max="4107" width="3.125" style="1" customWidth="1"/>
    <col min="4108" max="4110" width="8.5" style="1" customWidth="1"/>
    <col min="4111" max="4111" width="11.5" style="1" customWidth="1"/>
    <col min="4112" max="4352" width="11" style="1"/>
    <col min="4353" max="4353" width="3.625" style="1" customWidth="1"/>
    <col min="4354" max="4354" width="32.875" style="1" customWidth="1"/>
    <col min="4355" max="4355" width="7.625" style="1" customWidth="1"/>
    <col min="4356" max="4356" width="10.125" style="1" customWidth="1"/>
    <col min="4357" max="4357" width="10.875" style="1" customWidth="1"/>
    <col min="4358" max="4358" width="3.125" style="1" customWidth="1"/>
    <col min="4359" max="4360" width="8.5" style="1" customWidth="1"/>
    <col min="4361" max="4361" width="10.625" style="1" customWidth="1"/>
    <col min="4362" max="4362" width="12.125" style="1" customWidth="1"/>
    <col min="4363" max="4363" width="3.125" style="1" customWidth="1"/>
    <col min="4364" max="4366" width="8.5" style="1" customWidth="1"/>
    <col min="4367" max="4367" width="11.5" style="1" customWidth="1"/>
    <col min="4368" max="4608" width="11" style="1"/>
    <col min="4609" max="4609" width="3.625" style="1" customWidth="1"/>
    <col min="4610" max="4610" width="32.875" style="1" customWidth="1"/>
    <col min="4611" max="4611" width="7.625" style="1" customWidth="1"/>
    <col min="4612" max="4612" width="10.125" style="1" customWidth="1"/>
    <col min="4613" max="4613" width="10.875" style="1" customWidth="1"/>
    <col min="4614" max="4614" width="3.125" style="1" customWidth="1"/>
    <col min="4615" max="4616" width="8.5" style="1" customWidth="1"/>
    <col min="4617" max="4617" width="10.625" style="1" customWidth="1"/>
    <col min="4618" max="4618" width="12.125" style="1" customWidth="1"/>
    <col min="4619" max="4619" width="3.125" style="1" customWidth="1"/>
    <col min="4620" max="4622" width="8.5" style="1" customWidth="1"/>
    <col min="4623" max="4623" width="11.5" style="1" customWidth="1"/>
    <col min="4624" max="4864" width="11" style="1"/>
    <col min="4865" max="4865" width="3.625" style="1" customWidth="1"/>
    <col min="4866" max="4866" width="32.875" style="1" customWidth="1"/>
    <col min="4867" max="4867" width="7.625" style="1" customWidth="1"/>
    <col min="4868" max="4868" width="10.125" style="1" customWidth="1"/>
    <col min="4869" max="4869" width="10.875" style="1" customWidth="1"/>
    <col min="4870" max="4870" width="3.125" style="1" customWidth="1"/>
    <col min="4871" max="4872" width="8.5" style="1" customWidth="1"/>
    <col min="4873" max="4873" width="10.625" style="1" customWidth="1"/>
    <col min="4874" max="4874" width="12.125" style="1" customWidth="1"/>
    <col min="4875" max="4875" width="3.125" style="1" customWidth="1"/>
    <col min="4876" max="4878" width="8.5" style="1" customWidth="1"/>
    <col min="4879" max="4879" width="11.5" style="1" customWidth="1"/>
    <col min="4880" max="5120" width="11" style="1"/>
    <col min="5121" max="5121" width="3.625" style="1" customWidth="1"/>
    <col min="5122" max="5122" width="32.875" style="1" customWidth="1"/>
    <col min="5123" max="5123" width="7.625" style="1" customWidth="1"/>
    <col min="5124" max="5124" width="10.125" style="1" customWidth="1"/>
    <col min="5125" max="5125" width="10.875" style="1" customWidth="1"/>
    <col min="5126" max="5126" width="3.125" style="1" customWidth="1"/>
    <col min="5127" max="5128" width="8.5" style="1" customWidth="1"/>
    <col min="5129" max="5129" width="10.625" style="1" customWidth="1"/>
    <col min="5130" max="5130" width="12.125" style="1" customWidth="1"/>
    <col min="5131" max="5131" width="3.125" style="1" customWidth="1"/>
    <col min="5132" max="5134" width="8.5" style="1" customWidth="1"/>
    <col min="5135" max="5135" width="11.5" style="1" customWidth="1"/>
    <col min="5136" max="5376" width="11" style="1"/>
    <col min="5377" max="5377" width="3.625" style="1" customWidth="1"/>
    <col min="5378" max="5378" width="32.875" style="1" customWidth="1"/>
    <col min="5379" max="5379" width="7.625" style="1" customWidth="1"/>
    <col min="5380" max="5380" width="10.125" style="1" customWidth="1"/>
    <col min="5381" max="5381" width="10.875" style="1" customWidth="1"/>
    <col min="5382" max="5382" width="3.125" style="1" customWidth="1"/>
    <col min="5383" max="5384" width="8.5" style="1" customWidth="1"/>
    <col min="5385" max="5385" width="10.625" style="1" customWidth="1"/>
    <col min="5386" max="5386" width="12.125" style="1" customWidth="1"/>
    <col min="5387" max="5387" width="3.125" style="1" customWidth="1"/>
    <col min="5388" max="5390" width="8.5" style="1" customWidth="1"/>
    <col min="5391" max="5391" width="11.5" style="1" customWidth="1"/>
    <col min="5392" max="5632" width="11" style="1"/>
    <col min="5633" max="5633" width="3.625" style="1" customWidth="1"/>
    <col min="5634" max="5634" width="32.875" style="1" customWidth="1"/>
    <col min="5635" max="5635" width="7.625" style="1" customWidth="1"/>
    <col min="5636" max="5636" width="10.125" style="1" customWidth="1"/>
    <col min="5637" max="5637" width="10.875" style="1" customWidth="1"/>
    <col min="5638" max="5638" width="3.125" style="1" customWidth="1"/>
    <col min="5639" max="5640" width="8.5" style="1" customWidth="1"/>
    <col min="5641" max="5641" width="10.625" style="1" customWidth="1"/>
    <col min="5642" max="5642" width="12.125" style="1" customWidth="1"/>
    <col min="5643" max="5643" width="3.125" style="1" customWidth="1"/>
    <col min="5644" max="5646" width="8.5" style="1" customWidth="1"/>
    <col min="5647" max="5647" width="11.5" style="1" customWidth="1"/>
    <col min="5648" max="5888" width="11" style="1"/>
    <col min="5889" max="5889" width="3.625" style="1" customWidth="1"/>
    <col min="5890" max="5890" width="32.875" style="1" customWidth="1"/>
    <col min="5891" max="5891" width="7.625" style="1" customWidth="1"/>
    <col min="5892" max="5892" width="10.125" style="1" customWidth="1"/>
    <col min="5893" max="5893" width="10.875" style="1" customWidth="1"/>
    <col min="5894" max="5894" width="3.125" style="1" customWidth="1"/>
    <col min="5895" max="5896" width="8.5" style="1" customWidth="1"/>
    <col min="5897" max="5897" width="10.625" style="1" customWidth="1"/>
    <col min="5898" max="5898" width="12.125" style="1" customWidth="1"/>
    <col min="5899" max="5899" width="3.125" style="1" customWidth="1"/>
    <col min="5900" max="5902" width="8.5" style="1" customWidth="1"/>
    <col min="5903" max="5903" width="11.5" style="1" customWidth="1"/>
    <col min="5904" max="6144" width="11" style="1"/>
    <col min="6145" max="6145" width="3.625" style="1" customWidth="1"/>
    <col min="6146" max="6146" width="32.875" style="1" customWidth="1"/>
    <col min="6147" max="6147" width="7.625" style="1" customWidth="1"/>
    <col min="6148" max="6148" width="10.125" style="1" customWidth="1"/>
    <col min="6149" max="6149" width="10.875" style="1" customWidth="1"/>
    <col min="6150" max="6150" width="3.125" style="1" customWidth="1"/>
    <col min="6151" max="6152" width="8.5" style="1" customWidth="1"/>
    <col min="6153" max="6153" width="10.625" style="1" customWidth="1"/>
    <col min="6154" max="6154" width="12.125" style="1" customWidth="1"/>
    <col min="6155" max="6155" width="3.125" style="1" customWidth="1"/>
    <col min="6156" max="6158" width="8.5" style="1" customWidth="1"/>
    <col min="6159" max="6159" width="11.5" style="1" customWidth="1"/>
    <col min="6160" max="6400" width="11" style="1"/>
    <col min="6401" max="6401" width="3.625" style="1" customWidth="1"/>
    <col min="6402" max="6402" width="32.875" style="1" customWidth="1"/>
    <col min="6403" max="6403" width="7.625" style="1" customWidth="1"/>
    <col min="6404" max="6404" width="10.125" style="1" customWidth="1"/>
    <col min="6405" max="6405" width="10.875" style="1" customWidth="1"/>
    <col min="6406" max="6406" width="3.125" style="1" customWidth="1"/>
    <col min="6407" max="6408" width="8.5" style="1" customWidth="1"/>
    <col min="6409" max="6409" width="10.625" style="1" customWidth="1"/>
    <col min="6410" max="6410" width="12.125" style="1" customWidth="1"/>
    <col min="6411" max="6411" width="3.125" style="1" customWidth="1"/>
    <col min="6412" max="6414" width="8.5" style="1" customWidth="1"/>
    <col min="6415" max="6415" width="11.5" style="1" customWidth="1"/>
    <col min="6416" max="6656" width="11" style="1"/>
    <col min="6657" max="6657" width="3.625" style="1" customWidth="1"/>
    <col min="6658" max="6658" width="32.875" style="1" customWidth="1"/>
    <col min="6659" max="6659" width="7.625" style="1" customWidth="1"/>
    <col min="6660" max="6660" width="10.125" style="1" customWidth="1"/>
    <col min="6661" max="6661" width="10.875" style="1" customWidth="1"/>
    <col min="6662" max="6662" width="3.125" style="1" customWidth="1"/>
    <col min="6663" max="6664" width="8.5" style="1" customWidth="1"/>
    <col min="6665" max="6665" width="10.625" style="1" customWidth="1"/>
    <col min="6666" max="6666" width="12.125" style="1" customWidth="1"/>
    <col min="6667" max="6667" width="3.125" style="1" customWidth="1"/>
    <col min="6668" max="6670" width="8.5" style="1" customWidth="1"/>
    <col min="6671" max="6671" width="11.5" style="1" customWidth="1"/>
    <col min="6672" max="6912" width="11" style="1"/>
    <col min="6913" max="6913" width="3.625" style="1" customWidth="1"/>
    <col min="6914" max="6914" width="32.875" style="1" customWidth="1"/>
    <col min="6915" max="6915" width="7.625" style="1" customWidth="1"/>
    <col min="6916" max="6916" width="10.125" style="1" customWidth="1"/>
    <col min="6917" max="6917" width="10.875" style="1" customWidth="1"/>
    <col min="6918" max="6918" width="3.125" style="1" customWidth="1"/>
    <col min="6919" max="6920" width="8.5" style="1" customWidth="1"/>
    <col min="6921" max="6921" width="10.625" style="1" customWidth="1"/>
    <col min="6922" max="6922" width="12.125" style="1" customWidth="1"/>
    <col min="6923" max="6923" width="3.125" style="1" customWidth="1"/>
    <col min="6924" max="6926" width="8.5" style="1" customWidth="1"/>
    <col min="6927" max="6927" width="11.5" style="1" customWidth="1"/>
    <col min="6928" max="7168" width="11" style="1"/>
    <col min="7169" max="7169" width="3.625" style="1" customWidth="1"/>
    <col min="7170" max="7170" width="32.875" style="1" customWidth="1"/>
    <col min="7171" max="7171" width="7.625" style="1" customWidth="1"/>
    <col min="7172" max="7172" width="10.125" style="1" customWidth="1"/>
    <col min="7173" max="7173" width="10.875" style="1" customWidth="1"/>
    <col min="7174" max="7174" width="3.125" style="1" customWidth="1"/>
    <col min="7175" max="7176" width="8.5" style="1" customWidth="1"/>
    <col min="7177" max="7177" width="10.625" style="1" customWidth="1"/>
    <col min="7178" max="7178" width="12.125" style="1" customWidth="1"/>
    <col min="7179" max="7179" width="3.125" style="1" customWidth="1"/>
    <col min="7180" max="7182" width="8.5" style="1" customWidth="1"/>
    <col min="7183" max="7183" width="11.5" style="1" customWidth="1"/>
    <col min="7184" max="7424" width="11" style="1"/>
    <col min="7425" max="7425" width="3.625" style="1" customWidth="1"/>
    <col min="7426" max="7426" width="32.875" style="1" customWidth="1"/>
    <col min="7427" max="7427" width="7.625" style="1" customWidth="1"/>
    <col min="7428" max="7428" width="10.125" style="1" customWidth="1"/>
    <col min="7429" max="7429" width="10.875" style="1" customWidth="1"/>
    <col min="7430" max="7430" width="3.125" style="1" customWidth="1"/>
    <col min="7431" max="7432" width="8.5" style="1" customWidth="1"/>
    <col min="7433" max="7433" width="10.625" style="1" customWidth="1"/>
    <col min="7434" max="7434" width="12.125" style="1" customWidth="1"/>
    <col min="7435" max="7435" width="3.125" style="1" customWidth="1"/>
    <col min="7436" max="7438" width="8.5" style="1" customWidth="1"/>
    <col min="7439" max="7439" width="11.5" style="1" customWidth="1"/>
    <col min="7440" max="7680" width="11" style="1"/>
    <col min="7681" max="7681" width="3.625" style="1" customWidth="1"/>
    <col min="7682" max="7682" width="32.875" style="1" customWidth="1"/>
    <col min="7683" max="7683" width="7.625" style="1" customWidth="1"/>
    <col min="7684" max="7684" width="10.125" style="1" customWidth="1"/>
    <col min="7685" max="7685" width="10.875" style="1" customWidth="1"/>
    <col min="7686" max="7686" width="3.125" style="1" customWidth="1"/>
    <col min="7687" max="7688" width="8.5" style="1" customWidth="1"/>
    <col min="7689" max="7689" width="10.625" style="1" customWidth="1"/>
    <col min="7690" max="7690" width="12.125" style="1" customWidth="1"/>
    <col min="7691" max="7691" width="3.125" style="1" customWidth="1"/>
    <col min="7692" max="7694" width="8.5" style="1" customWidth="1"/>
    <col min="7695" max="7695" width="11.5" style="1" customWidth="1"/>
    <col min="7696" max="7936" width="11" style="1"/>
    <col min="7937" max="7937" width="3.625" style="1" customWidth="1"/>
    <col min="7938" max="7938" width="32.875" style="1" customWidth="1"/>
    <col min="7939" max="7939" width="7.625" style="1" customWidth="1"/>
    <col min="7940" max="7940" width="10.125" style="1" customWidth="1"/>
    <col min="7941" max="7941" width="10.875" style="1" customWidth="1"/>
    <col min="7942" max="7942" width="3.125" style="1" customWidth="1"/>
    <col min="7943" max="7944" width="8.5" style="1" customWidth="1"/>
    <col min="7945" max="7945" width="10.625" style="1" customWidth="1"/>
    <col min="7946" max="7946" width="12.125" style="1" customWidth="1"/>
    <col min="7947" max="7947" width="3.125" style="1" customWidth="1"/>
    <col min="7948" max="7950" width="8.5" style="1" customWidth="1"/>
    <col min="7951" max="7951" width="11.5" style="1" customWidth="1"/>
    <col min="7952" max="8192" width="11" style="1"/>
    <col min="8193" max="8193" width="3.625" style="1" customWidth="1"/>
    <col min="8194" max="8194" width="32.875" style="1" customWidth="1"/>
    <col min="8195" max="8195" width="7.625" style="1" customWidth="1"/>
    <col min="8196" max="8196" width="10.125" style="1" customWidth="1"/>
    <col min="8197" max="8197" width="10.875" style="1" customWidth="1"/>
    <col min="8198" max="8198" width="3.125" style="1" customWidth="1"/>
    <col min="8199" max="8200" width="8.5" style="1" customWidth="1"/>
    <col min="8201" max="8201" width="10.625" style="1" customWidth="1"/>
    <col min="8202" max="8202" width="12.125" style="1" customWidth="1"/>
    <col min="8203" max="8203" width="3.125" style="1" customWidth="1"/>
    <col min="8204" max="8206" width="8.5" style="1" customWidth="1"/>
    <col min="8207" max="8207" width="11.5" style="1" customWidth="1"/>
    <col min="8208" max="8448" width="11" style="1"/>
    <col min="8449" max="8449" width="3.625" style="1" customWidth="1"/>
    <col min="8450" max="8450" width="32.875" style="1" customWidth="1"/>
    <col min="8451" max="8451" width="7.625" style="1" customWidth="1"/>
    <col min="8452" max="8452" width="10.125" style="1" customWidth="1"/>
    <col min="8453" max="8453" width="10.875" style="1" customWidth="1"/>
    <col min="8454" max="8454" width="3.125" style="1" customWidth="1"/>
    <col min="8455" max="8456" width="8.5" style="1" customWidth="1"/>
    <col min="8457" max="8457" width="10.625" style="1" customWidth="1"/>
    <col min="8458" max="8458" width="12.125" style="1" customWidth="1"/>
    <col min="8459" max="8459" width="3.125" style="1" customWidth="1"/>
    <col min="8460" max="8462" width="8.5" style="1" customWidth="1"/>
    <col min="8463" max="8463" width="11.5" style="1" customWidth="1"/>
    <col min="8464" max="8704" width="11" style="1"/>
    <col min="8705" max="8705" width="3.625" style="1" customWidth="1"/>
    <col min="8706" max="8706" width="32.875" style="1" customWidth="1"/>
    <col min="8707" max="8707" width="7.625" style="1" customWidth="1"/>
    <col min="8708" max="8708" width="10.125" style="1" customWidth="1"/>
    <col min="8709" max="8709" width="10.875" style="1" customWidth="1"/>
    <col min="8710" max="8710" width="3.125" style="1" customWidth="1"/>
    <col min="8711" max="8712" width="8.5" style="1" customWidth="1"/>
    <col min="8713" max="8713" width="10.625" style="1" customWidth="1"/>
    <col min="8714" max="8714" width="12.125" style="1" customWidth="1"/>
    <col min="8715" max="8715" width="3.125" style="1" customWidth="1"/>
    <col min="8716" max="8718" width="8.5" style="1" customWidth="1"/>
    <col min="8719" max="8719" width="11.5" style="1" customWidth="1"/>
    <col min="8720" max="8960" width="11" style="1"/>
    <col min="8961" max="8961" width="3.625" style="1" customWidth="1"/>
    <col min="8962" max="8962" width="32.875" style="1" customWidth="1"/>
    <col min="8963" max="8963" width="7.625" style="1" customWidth="1"/>
    <col min="8964" max="8964" width="10.125" style="1" customWidth="1"/>
    <col min="8965" max="8965" width="10.875" style="1" customWidth="1"/>
    <col min="8966" max="8966" width="3.125" style="1" customWidth="1"/>
    <col min="8967" max="8968" width="8.5" style="1" customWidth="1"/>
    <col min="8969" max="8969" width="10.625" style="1" customWidth="1"/>
    <col min="8970" max="8970" width="12.125" style="1" customWidth="1"/>
    <col min="8971" max="8971" width="3.125" style="1" customWidth="1"/>
    <col min="8972" max="8974" width="8.5" style="1" customWidth="1"/>
    <col min="8975" max="8975" width="11.5" style="1" customWidth="1"/>
    <col min="8976" max="9216" width="11" style="1"/>
    <col min="9217" max="9217" width="3.625" style="1" customWidth="1"/>
    <col min="9218" max="9218" width="32.875" style="1" customWidth="1"/>
    <col min="9219" max="9219" width="7.625" style="1" customWidth="1"/>
    <col min="9220" max="9220" width="10.125" style="1" customWidth="1"/>
    <col min="9221" max="9221" width="10.875" style="1" customWidth="1"/>
    <col min="9222" max="9222" width="3.125" style="1" customWidth="1"/>
    <col min="9223" max="9224" width="8.5" style="1" customWidth="1"/>
    <col min="9225" max="9225" width="10.625" style="1" customWidth="1"/>
    <col min="9226" max="9226" width="12.125" style="1" customWidth="1"/>
    <col min="9227" max="9227" width="3.125" style="1" customWidth="1"/>
    <col min="9228" max="9230" width="8.5" style="1" customWidth="1"/>
    <col min="9231" max="9231" width="11.5" style="1" customWidth="1"/>
    <col min="9232" max="9472" width="11" style="1"/>
    <col min="9473" max="9473" width="3.625" style="1" customWidth="1"/>
    <col min="9474" max="9474" width="32.875" style="1" customWidth="1"/>
    <col min="9475" max="9475" width="7.625" style="1" customWidth="1"/>
    <col min="9476" max="9476" width="10.125" style="1" customWidth="1"/>
    <col min="9477" max="9477" width="10.875" style="1" customWidth="1"/>
    <col min="9478" max="9478" width="3.125" style="1" customWidth="1"/>
    <col min="9479" max="9480" width="8.5" style="1" customWidth="1"/>
    <col min="9481" max="9481" width="10.625" style="1" customWidth="1"/>
    <col min="9482" max="9482" width="12.125" style="1" customWidth="1"/>
    <col min="9483" max="9483" width="3.125" style="1" customWidth="1"/>
    <col min="9484" max="9486" width="8.5" style="1" customWidth="1"/>
    <col min="9487" max="9487" width="11.5" style="1" customWidth="1"/>
    <col min="9488" max="9728" width="11" style="1"/>
    <col min="9729" max="9729" width="3.625" style="1" customWidth="1"/>
    <col min="9730" max="9730" width="32.875" style="1" customWidth="1"/>
    <col min="9731" max="9731" width="7.625" style="1" customWidth="1"/>
    <col min="9732" max="9732" width="10.125" style="1" customWidth="1"/>
    <col min="9733" max="9733" width="10.875" style="1" customWidth="1"/>
    <col min="9734" max="9734" width="3.125" style="1" customWidth="1"/>
    <col min="9735" max="9736" width="8.5" style="1" customWidth="1"/>
    <col min="9737" max="9737" width="10.625" style="1" customWidth="1"/>
    <col min="9738" max="9738" width="12.125" style="1" customWidth="1"/>
    <col min="9739" max="9739" width="3.125" style="1" customWidth="1"/>
    <col min="9740" max="9742" width="8.5" style="1" customWidth="1"/>
    <col min="9743" max="9743" width="11.5" style="1" customWidth="1"/>
    <col min="9744" max="9984" width="11" style="1"/>
    <col min="9985" max="9985" width="3.625" style="1" customWidth="1"/>
    <col min="9986" max="9986" width="32.875" style="1" customWidth="1"/>
    <col min="9987" max="9987" width="7.625" style="1" customWidth="1"/>
    <col min="9988" max="9988" width="10.125" style="1" customWidth="1"/>
    <col min="9989" max="9989" width="10.875" style="1" customWidth="1"/>
    <col min="9990" max="9990" width="3.125" style="1" customWidth="1"/>
    <col min="9991" max="9992" width="8.5" style="1" customWidth="1"/>
    <col min="9993" max="9993" width="10.625" style="1" customWidth="1"/>
    <col min="9994" max="9994" width="12.125" style="1" customWidth="1"/>
    <col min="9995" max="9995" width="3.125" style="1" customWidth="1"/>
    <col min="9996" max="9998" width="8.5" style="1" customWidth="1"/>
    <col min="9999" max="9999" width="11.5" style="1" customWidth="1"/>
    <col min="10000" max="10240" width="11" style="1"/>
    <col min="10241" max="10241" width="3.625" style="1" customWidth="1"/>
    <col min="10242" max="10242" width="32.875" style="1" customWidth="1"/>
    <col min="10243" max="10243" width="7.625" style="1" customWidth="1"/>
    <col min="10244" max="10244" width="10.125" style="1" customWidth="1"/>
    <col min="10245" max="10245" width="10.875" style="1" customWidth="1"/>
    <col min="10246" max="10246" width="3.125" style="1" customWidth="1"/>
    <col min="10247" max="10248" width="8.5" style="1" customWidth="1"/>
    <col min="10249" max="10249" width="10.625" style="1" customWidth="1"/>
    <col min="10250" max="10250" width="12.125" style="1" customWidth="1"/>
    <col min="10251" max="10251" width="3.125" style="1" customWidth="1"/>
    <col min="10252" max="10254" width="8.5" style="1" customWidth="1"/>
    <col min="10255" max="10255" width="11.5" style="1" customWidth="1"/>
    <col min="10256" max="10496" width="11" style="1"/>
    <col min="10497" max="10497" width="3.625" style="1" customWidth="1"/>
    <col min="10498" max="10498" width="32.875" style="1" customWidth="1"/>
    <col min="10499" max="10499" width="7.625" style="1" customWidth="1"/>
    <col min="10500" max="10500" width="10.125" style="1" customWidth="1"/>
    <col min="10501" max="10501" width="10.875" style="1" customWidth="1"/>
    <col min="10502" max="10502" width="3.125" style="1" customWidth="1"/>
    <col min="10503" max="10504" width="8.5" style="1" customWidth="1"/>
    <col min="10505" max="10505" width="10.625" style="1" customWidth="1"/>
    <col min="10506" max="10506" width="12.125" style="1" customWidth="1"/>
    <col min="10507" max="10507" width="3.125" style="1" customWidth="1"/>
    <col min="10508" max="10510" width="8.5" style="1" customWidth="1"/>
    <col min="10511" max="10511" width="11.5" style="1" customWidth="1"/>
    <col min="10512" max="10752" width="11" style="1"/>
    <col min="10753" max="10753" width="3.625" style="1" customWidth="1"/>
    <col min="10754" max="10754" width="32.875" style="1" customWidth="1"/>
    <col min="10755" max="10755" width="7.625" style="1" customWidth="1"/>
    <col min="10756" max="10756" width="10.125" style="1" customWidth="1"/>
    <col min="10757" max="10757" width="10.875" style="1" customWidth="1"/>
    <col min="10758" max="10758" width="3.125" style="1" customWidth="1"/>
    <col min="10759" max="10760" width="8.5" style="1" customWidth="1"/>
    <col min="10761" max="10761" width="10.625" style="1" customWidth="1"/>
    <col min="10762" max="10762" width="12.125" style="1" customWidth="1"/>
    <col min="10763" max="10763" width="3.125" style="1" customWidth="1"/>
    <col min="10764" max="10766" width="8.5" style="1" customWidth="1"/>
    <col min="10767" max="10767" width="11.5" style="1" customWidth="1"/>
    <col min="10768" max="11008" width="11" style="1"/>
    <col min="11009" max="11009" width="3.625" style="1" customWidth="1"/>
    <col min="11010" max="11010" width="32.875" style="1" customWidth="1"/>
    <col min="11011" max="11011" width="7.625" style="1" customWidth="1"/>
    <col min="11012" max="11012" width="10.125" style="1" customWidth="1"/>
    <col min="11013" max="11013" width="10.875" style="1" customWidth="1"/>
    <col min="11014" max="11014" width="3.125" style="1" customWidth="1"/>
    <col min="11015" max="11016" width="8.5" style="1" customWidth="1"/>
    <col min="11017" max="11017" width="10.625" style="1" customWidth="1"/>
    <col min="11018" max="11018" width="12.125" style="1" customWidth="1"/>
    <col min="11019" max="11019" width="3.125" style="1" customWidth="1"/>
    <col min="11020" max="11022" width="8.5" style="1" customWidth="1"/>
    <col min="11023" max="11023" width="11.5" style="1" customWidth="1"/>
    <col min="11024" max="11264" width="11" style="1"/>
    <col min="11265" max="11265" width="3.625" style="1" customWidth="1"/>
    <col min="11266" max="11266" width="32.875" style="1" customWidth="1"/>
    <col min="11267" max="11267" width="7.625" style="1" customWidth="1"/>
    <col min="11268" max="11268" width="10.125" style="1" customWidth="1"/>
    <col min="11269" max="11269" width="10.875" style="1" customWidth="1"/>
    <col min="11270" max="11270" width="3.125" style="1" customWidth="1"/>
    <col min="11271" max="11272" width="8.5" style="1" customWidth="1"/>
    <col min="11273" max="11273" width="10.625" style="1" customWidth="1"/>
    <col min="11274" max="11274" width="12.125" style="1" customWidth="1"/>
    <col min="11275" max="11275" width="3.125" style="1" customWidth="1"/>
    <col min="11276" max="11278" width="8.5" style="1" customWidth="1"/>
    <col min="11279" max="11279" width="11.5" style="1" customWidth="1"/>
    <col min="11280" max="11520" width="11" style="1"/>
    <col min="11521" max="11521" width="3.625" style="1" customWidth="1"/>
    <col min="11522" max="11522" width="32.875" style="1" customWidth="1"/>
    <col min="11523" max="11523" width="7.625" style="1" customWidth="1"/>
    <col min="11524" max="11524" width="10.125" style="1" customWidth="1"/>
    <col min="11525" max="11525" width="10.875" style="1" customWidth="1"/>
    <col min="11526" max="11526" width="3.125" style="1" customWidth="1"/>
    <col min="11527" max="11528" width="8.5" style="1" customWidth="1"/>
    <col min="11529" max="11529" width="10.625" style="1" customWidth="1"/>
    <col min="11530" max="11530" width="12.125" style="1" customWidth="1"/>
    <col min="11531" max="11531" width="3.125" style="1" customWidth="1"/>
    <col min="11532" max="11534" width="8.5" style="1" customWidth="1"/>
    <col min="11535" max="11535" width="11.5" style="1" customWidth="1"/>
    <col min="11536" max="11776" width="11" style="1"/>
    <col min="11777" max="11777" width="3.625" style="1" customWidth="1"/>
    <col min="11778" max="11778" width="32.875" style="1" customWidth="1"/>
    <col min="11779" max="11779" width="7.625" style="1" customWidth="1"/>
    <col min="11780" max="11780" width="10.125" style="1" customWidth="1"/>
    <col min="11781" max="11781" width="10.875" style="1" customWidth="1"/>
    <col min="11782" max="11782" width="3.125" style="1" customWidth="1"/>
    <col min="11783" max="11784" width="8.5" style="1" customWidth="1"/>
    <col min="11785" max="11785" width="10.625" style="1" customWidth="1"/>
    <col min="11786" max="11786" width="12.125" style="1" customWidth="1"/>
    <col min="11787" max="11787" width="3.125" style="1" customWidth="1"/>
    <col min="11788" max="11790" width="8.5" style="1" customWidth="1"/>
    <col min="11791" max="11791" width="11.5" style="1" customWidth="1"/>
    <col min="11792" max="12032" width="11" style="1"/>
    <col min="12033" max="12033" width="3.625" style="1" customWidth="1"/>
    <col min="12034" max="12034" width="32.875" style="1" customWidth="1"/>
    <col min="12035" max="12035" width="7.625" style="1" customWidth="1"/>
    <col min="12036" max="12036" width="10.125" style="1" customWidth="1"/>
    <col min="12037" max="12037" width="10.875" style="1" customWidth="1"/>
    <col min="12038" max="12038" width="3.125" style="1" customWidth="1"/>
    <col min="12039" max="12040" width="8.5" style="1" customWidth="1"/>
    <col min="12041" max="12041" width="10.625" style="1" customWidth="1"/>
    <col min="12042" max="12042" width="12.125" style="1" customWidth="1"/>
    <col min="12043" max="12043" width="3.125" style="1" customWidth="1"/>
    <col min="12044" max="12046" width="8.5" style="1" customWidth="1"/>
    <col min="12047" max="12047" width="11.5" style="1" customWidth="1"/>
    <col min="12048" max="12288" width="11" style="1"/>
    <col min="12289" max="12289" width="3.625" style="1" customWidth="1"/>
    <col min="12290" max="12290" width="32.875" style="1" customWidth="1"/>
    <col min="12291" max="12291" width="7.625" style="1" customWidth="1"/>
    <col min="12292" max="12292" width="10.125" style="1" customWidth="1"/>
    <col min="12293" max="12293" width="10.875" style="1" customWidth="1"/>
    <col min="12294" max="12294" width="3.125" style="1" customWidth="1"/>
    <col min="12295" max="12296" width="8.5" style="1" customWidth="1"/>
    <col min="12297" max="12297" width="10.625" style="1" customWidth="1"/>
    <col min="12298" max="12298" width="12.125" style="1" customWidth="1"/>
    <col min="12299" max="12299" width="3.125" style="1" customWidth="1"/>
    <col min="12300" max="12302" width="8.5" style="1" customWidth="1"/>
    <col min="12303" max="12303" width="11.5" style="1" customWidth="1"/>
    <col min="12304" max="12544" width="11" style="1"/>
    <col min="12545" max="12545" width="3.625" style="1" customWidth="1"/>
    <col min="12546" max="12546" width="32.875" style="1" customWidth="1"/>
    <col min="12547" max="12547" width="7.625" style="1" customWidth="1"/>
    <col min="12548" max="12548" width="10.125" style="1" customWidth="1"/>
    <col min="12549" max="12549" width="10.875" style="1" customWidth="1"/>
    <col min="12550" max="12550" width="3.125" style="1" customWidth="1"/>
    <col min="12551" max="12552" width="8.5" style="1" customWidth="1"/>
    <col min="12553" max="12553" width="10.625" style="1" customWidth="1"/>
    <col min="12554" max="12554" width="12.125" style="1" customWidth="1"/>
    <col min="12555" max="12555" width="3.125" style="1" customWidth="1"/>
    <col min="12556" max="12558" width="8.5" style="1" customWidth="1"/>
    <col min="12559" max="12559" width="11.5" style="1" customWidth="1"/>
    <col min="12560" max="12800" width="11" style="1"/>
    <col min="12801" max="12801" width="3.625" style="1" customWidth="1"/>
    <col min="12802" max="12802" width="32.875" style="1" customWidth="1"/>
    <col min="12803" max="12803" width="7.625" style="1" customWidth="1"/>
    <col min="12804" max="12804" width="10.125" style="1" customWidth="1"/>
    <col min="12805" max="12805" width="10.875" style="1" customWidth="1"/>
    <col min="12806" max="12806" width="3.125" style="1" customWidth="1"/>
    <col min="12807" max="12808" width="8.5" style="1" customWidth="1"/>
    <col min="12809" max="12809" width="10.625" style="1" customWidth="1"/>
    <col min="12810" max="12810" width="12.125" style="1" customWidth="1"/>
    <col min="12811" max="12811" width="3.125" style="1" customWidth="1"/>
    <col min="12812" max="12814" width="8.5" style="1" customWidth="1"/>
    <col min="12815" max="12815" width="11.5" style="1" customWidth="1"/>
    <col min="12816" max="13056" width="11" style="1"/>
    <col min="13057" max="13057" width="3.625" style="1" customWidth="1"/>
    <col min="13058" max="13058" width="32.875" style="1" customWidth="1"/>
    <col min="13059" max="13059" width="7.625" style="1" customWidth="1"/>
    <col min="13060" max="13060" width="10.125" style="1" customWidth="1"/>
    <col min="13061" max="13061" width="10.875" style="1" customWidth="1"/>
    <col min="13062" max="13062" width="3.125" style="1" customWidth="1"/>
    <col min="13063" max="13064" width="8.5" style="1" customWidth="1"/>
    <col min="13065" max="13065" width="10.625" style="1" customWidth="1"/>
    <col min="13066" max="13066" width="12.125" style="1" customWidth="1"/>
    <col min="13067" max="13067" width="3.125" style="1" customWidth="1"/>
    <col min="13068" max="13070" width="8.5" style="1" customWidth="1"/>
    <col min="13071" max="13071" width="11.5" style="1" customWidth="1"/>
    <col min="13072" max="13312" width="11" style="1"/>
    <col min="13313" max="13313" width="3.625" style="1" customWidth="1"/>
    <col min="13314" max="13314" width="32.875" style="1" customWidth="1"/>
    <col min="13315" max="13315" width="7.625" style="1" customWidth="1"/>
    <col min="13316" max="13316" width="10.125" style="1" customWidth="1"/>
    <col min="13317" max="13317" width="10.875" style="1" customWidth="1"/>
    <col min="13318" max="13318" width="3.125" style="1" customWidth="1"/>
    <col min="13319" max="13320" width="8.5" style="1" customWidth="1"/>
    <col min="13321" max="13321" width="10.625" style="1" customWidth="1"/>
    <col min="13322" max="13322" width="12.125" style="1" customWidth="1"/>
    <col min="13323" max="13323" width="3.125" style="1" customWidth="1"/>
    <col min="13324" max="13326" width="8.5" style="1" customWidth="1"/>
    <col min="13327" max="13327" width="11.5" style="1" customWidth="1"/>
    <col min="13328" max="13568" width="11" style="1"/>
    <col min="13569" max="13569" width="3.625" style="1" customWidth="1"/>
    <col min="13570" max="13570" width="32.875" style="1" customWidth="1"/>
    <col min="13571" max="13571" width="7.625" style="1" customWidth="1"/>
    <col min="13572" max="13572" width="10.125" style="1" customWidth="1"/>
    <col min="13573" max="13573" width="10.875" style="1" customWidth="1"/>
    <col min="13574" max="13574" width="3.125" style="1" customWidth="1"/>
    <col min="13575" max="13576" width="8.5" style="1" customWidth="1"/>
    <col min="13577" max="13577" width="10.625" style="1" customWidth="1"/>
    <col min="13578" max="13578" width="12.125" style="1" customWidth="1"/>
    <col min="13579" max="13579" width="3.125" style="1" customWidth="1"/>
    <col min="13580" max="13582" width="8.5" style="1" customWidth="1"/>
    <col min="13583" max="13583" width="11.5" style="1" customWidth="1"/>
    <col min="13584" max="13824" width="11" style="1"/>
    <col min="13825" max="13825" width="3.625" style="1" customWidth="1"/>
    <col min="13826" max="13826" width="32.875" style="1" customWidth="1"/>
    <col min="13827" max="13827" width="7.625" style="1" customWidth="1"/>
    <col min="13828" max="13828" width="10.125" style="1" customWidth="1"/>
    <col min="13829" max="13829" width="10.875" style="1" customWidth="1"/>
    <col min="13830" max="13830" width="3.125" style="1" customWidth="1"/>
    <col min="13831" max="13832" width="8.5" style="1" customWidth="1"/>
    <col min="13833" max="13833" width="10.625" style="1" customWidth="1"/>
    <col min="13834" max="13834" width="12.125" style="1" customWidth="1"/>
    <col min="13835" max="13835" width="3.125" style="1" customWidth="1"/>
    <col min="13836" max="13838" width="8.5" style="1" customWidth="1"/>
    <col min="13839" max="13839" width="11.5" style="1" customWidth="1"/>
    <col min="13840" max="14080" width="11" style="1"/>
    <col min="14081" max="14081" width="3.625" style="1" customWidth="1"/>
    <col min="14082" max="14082" width="32.875" style="1" customWidth="1"/>
    <col min="14083" max="14083" width="7.625" style="1" customWidth="1"/>
    <col min="14084" max="14084" width="10.125" style="1" customWidth="1"/>
    <col min="14085" max="14085" width="10.875" style="1" customWidth="1"/>
    <col min="14086" max="14086" width="3.125" style="1" customWidth="1"/>
    <col min="14087" max="14088" width="8.5" style="1" customWidth="1"/>
    <col min="14089" max="14089" width="10.625" style="1" customWidth="1"/>
    <col min="14090" max="14090" width="12.125" style="1" customWidth="1"/>
    <col min="14091" max="14091" width="3.125" style="1" customWidth="1"/>
    <col min="14092" max="14094" width="8.5" style="1" customWidth="1"/>
    <col min="14095" max="14095" width="11.5" style="1" customWidth="1"/>
    <col min="14096" max="14336" width="11" style="1"/>
    <col min="14337" max="14337" width="3.625" style="1" customWidth="1"/>
    <col min="14338" max="14338" width="32.875" style="1" customWidth="1"/>
    <col min="14339" max="14339" width="7.625" style="1" customWidth="1"/>
    <col min="14340" max="14340" width="10.125" style="1" customWidth="1"/>
    <col min="14341" max="14341" width="10.875" style="1" customWidth="1"/>
    <col min="14342" max="14342" width="3.125" style="1" customWidth="1"/>
    <col min="14343" max="14344" width="8.5" style="1" customWidth="1"/>
    <col min="14345" max="14345" width="10.625" style="1" customWidth="1"/>
    <col min="14346" max="14346" width="12.125" style="1" customWidth="1"/>
    <col min="14347" max="14347" width="3.125" style="1" customWidth="1"/>
    <col min="14348" max="14350" width="8.5" style="1" customWidth="1"/>
    <col min="14351" max="14351" width="11.5" style="1" customWidth="1"/>
    <col min="14352" max="14592" width="11" style="1"/>
    <col min="14593" max="14593" width="3.625" style="1" customWidth="1"/>
    <col min="14594" max="14594" width="32.875" style="1" customWidth="1"/>
    <col min="14595" max="14595" width="7.625" style="1" customWidth="1"/>
    <col min="14596" max="14596" width="10.125" style="1" customWidth="1"/>
    <col min="14597" max="14597" width="10.875" style="1" customWidth="1"/>
    <col min="14598" max="14598" width="3.125" style="1" customWidth="1"/>
    <col min="14599" max="14600" width="8.5" style="1" customWidth="1"/>
    <col min="14601" max="14601" width="10.625" style="1" customWidth="1"/>
    <col min="14602" max="14602" width="12.125" style="1" customWidth="1"/>
    <col min="14603" max="14603" width="3.125" style="1" customWidth="1"/>
    <col min="14604" max="14606" width="8.5" style="1" customWidth="1"/>
    <col min="14607" max="14607" width="11.5" style="1" customWidth="1"/>
    <col min="14608" max="14848" width="11" style="1"/>
    <col min="14849" max="14849" width="3.625" style="1" customWidth="1"/>
    <col min="14850" max="14850" width="32.875" style="1" customWidth="1"/>
    <col min="14851" max="14851" width="7.625" style="1" customWidth="1"/>
    <col min="14852" max="14852" width="10.125" style="1" customWidth="1"/>
    <col min="14853" max="14853" width="10.875" style="1" customWidth="1"/>
    <col min="14854" max="14854" width="3.125" style="1" customWidth="1"/>
    <col min="14855" max="14856" width="8.5" style="1" customWidth="1"/>
    <col min="14857" max="14857" width="10.625" style="1" customWidth="1"/>
    <col min="14858" max="14858" width="12.125" style="1" customWidth="1"/>
    <col min="14859" max="14859" width="3.125" style="1" customWidth="1"/>
    <col min="14860" max="14862" width="8.5" style="1" customWidth="1"/>
    <col min="14863" max="14863" width="11.5" style="1" customWidth="1"/>
    <col min="14864" max="15104" width="11" style="1"/>
    <col min="15105" max="15105" width="3.625" style="1" customWidth="1"/>
    <col min="15106" max="15106" width="32.875" style="1" customWidth="1"/>
    <col min="15107" max="15107" width="7.625" style="1" customWidth="1"/>
    <col min="15108" max="15108" width="10.125" style="1" customWidth="1"/>
    <col min="15109" max="15109" width="10.875" style="1" customWidth="1"/>
    <col min="15110" max="15110" width="3.125" style="1" customWidth="1"/>
    <col min="15111" max="15112" width="8.5" style="1" customWidth="1"/>
    <col min="15113" max="15113" width="10.625" style="1" customWidth="1"/>
    <col min="15114" max="15114" width="12.125" style="1" customWidth="1"/>
    <col min="15115" max="15115" width="3.125" style="1" customWidth="1"/>
    <col min="15116" max="15118" width="8.5" style="1" customWidth="1"/>
    <col min="15119" max="15119" width="11.5" style="1" customWidth="1"/>
    <col min="15120" max="15360" width="11" style="1"/>
    <col min="15361" max="15361" width="3.625" style="1" customWidth="1"/>
    <col min="15362" max="15362" width="32.875" style="1" customWidth="1"/>
    <col min="15363" max="15363" width="7.625" style="1" customWidth="1"/>
    <col min="15364" max="15364" width="10.125" style="1" customWidth="1"/>
    <col min="15365" max="15365" width="10.875" style="1" customWidth="1"/>
    <col min="15366" max="15366" width="3.125" style="1" customWidth="1"/>
    <col min="15367" max="15368" width="8.5" style="1" customWidth="1"/>
    <col min="15369" max="15369" width="10.625" style="1" customWidth="1"/>
    <col min="15370" max="15370" width="12.125" style="1" customWidth="1"/>
    <col min="15371" max="15371" width="3.125" style="1" customWidth="1"/>
    <col min="15372" max="15374" width="8.5" style="1" customWidth="1"/>
    <col min="15375" max="15375" width="11.5" style="1" customWidth="1"/>
    <col min="15376" max="15616" width="11" style="1"/>
    <col min="15617" max="15617" width="3.625" style="1" customWidth="1"/>
    <col min="15618" max="15618" width="32.875" style="1" customWidth="1"/>
    <col min="15619" max="15619" width="7.625" style="1" customWidth="1"/>
    <col min="15620" max="15620" width="10.125" style="1" customWidth="1"/>
    <col min="15621" max="15621" width="10.875" style="1" customWidth="1"/>
    <col min="15622" max="15622" width="3.125" style="1" customWidth="1"/>
    <col min="15623" max="15624" width="8.5" style="1" customWidth="1"/>
    <col min="15625" max="15625" width="10.625" style="1" customWidth="1"/>
    <col min="15626" max="15626" width="12.125" style="1" customWidth="1"/>
    <col min="15627" max="15627" width="3.125" style="1" customWidth="1"/>
    <col min="15628" max="15630" width="8.5" style="1" customWidth="1"/>
    <col min="15631" max="15631" width="11.5" style="1" customWidth="1"/>
    <col min="15632" max="15872" width="11" style="1"/>
    <col min="15873" max="15873" width="3.625" style="1" customWidth="1"/>
    <col min="15874" max="15874" width="32.875" style="1" customWidth="1"/>
    <col min="15875" max="15875" width="7.625" style="1" customWidth="1"/>
    <col min="15876" max="15876" width="10.125" style="1" customWidth="1"/>
    <col min="15877" max="15877" width="10.875" style="1" customWidth="1"/>
    <col min="15878" max="15878" width="3.125" style="1" customWidth="1"/>
    <col min="15879" max="15880" width="8.5" style="1" customWidth="1"/>
    <col min="15881" max="15881" width="10.625" style="1" customWidth="1"/>
    <col min="15882" max="15882" width="12.125" style="1" customWidth="1"/>
    <col min="15883" max="15883" width="3.125" style="1" customWidth="1"/>
    <col min="15884" max="15886" width="8.5" style="1" customWidth="1"/>
    <col min="15887" max="15887" width="11.5" style="1" customWidth="1"/>
    <col min="15888" max="16128" width="11" style="1"/>
    <col min="16129" max="16129" width="3.625" style="1" customWidth="1"/>
    <col min="16130" max="16130" width="32.875" style="1" customWidth="1"/>
    <col min="16131" max="16131" width="7.625" style="1" customWidth="1"/>
    <col min="16132" max="16132" width="10.125" style="1" customWidth="1"/>
    <col min="16133" max="16133" width="10.875" style="1" customWidth="1"/>
    <col min="16134" max="16134" width="3.125" style="1" customWidth="1"/>
    <col min="16135" max="16136" width="8.5" style="1" customWidth="1"/>
    <col min="16137" max="16137" width="10.625" style="1" customWidth="1"/>
    <col min="16138" max="16138" width="12.125" style="1" customWidth="1"/>
    <col min="16139" max="16139" width="3.125" style="1" customWidth="1"/>
    <col min="16140" max="16142" width="8.5" style="1" customWidth="1"/>
    <col min="16143" max="16143" width="11.5" style="1" customWidth="1"/>
    <col min="16144" max="16384" width="11" style="1"/>
  </cols>
  <sheetData>
    <row r="1" spans="1:19" ht="33" customHeight="1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7"/>
      <c r="L1" s="87"/>
      <c r="M1" s="87"/>
      <c r="N1" s="87"/>
      <c r="O1" s="87"/>
    </row>
    <row r="2" spans="1:19" ht="26.25">
      <c r="A2" s="88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7"/>
      <c r="L2" s="87"/>
      <c r="M2" s="87"/>
      <c r="N2" s="87"/>
      <c r="O2" s="87"/>
    </row>
    <row r="3" spans="1:19" ht="26.25">
      <c r="A3" s="88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7"/>
      <c r="L3" s="87"/>
      <c r="M3" s="87"/>
      <c r="N3" s="87"/>
      <c r="O3" s="87"/>
    </row>
    <row r="4" spans="1:19" ht="36.75" customHeight="1" thickBot="1">
      <c r="A4" s="90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7"/>
      <c r="L4" s="87"/>
      <c r="M4" s="87"/>
      <c r="N4" s="87"/>
      <c r="O4" s="87"/>
    </row>
    <row r="5" spans="1:19" ht="41.25" customHeight="1" thickTop="1" thickBot="1">
      <c r="B5" s="1"/>
      <c r="C5" s="91" t="str">
        <f>("            Die nachfolgende Vergleichsberechnung Eigentum bei Miete geht von
 ")&amp;(QMVS)&amp;(" qm Nettogrundfläche je vollstationärem Pflegeplatz aus.")</f>
        <v xml:space="preserve">            Die nachfolgende Vergleichsberechnung Eigentum bei Miete geht von
 50 qm Nettogrundfläche je vollstationärem Pflegeplatz aus.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3"/>
    </row>
    <row r="6" spans="1:19" ht="39" customHeight="1" thickTop="1" thickBot="1">
      <c r="A6" s="2"/>
      <c r="B6" s="3"/>
      <c r="C6" s="4"/>
      <c r="D6" s="4"/>
      <c r="E6" s="4"/>
      <c r="F6" s="4"/>
      <c r="G6" s="4"/>
      <c r="H6" s="4"/>
      <c r="I6" s="4"/>
      <c r="J6" s="4"/>
    </row>
    <row r="7" spans="1:19" ht="223.5" customHeight="1" thickBot="1">
      <c r="A7" s="2"/>
      <c r="B7" s="2"/>
      <c r="C7" s="2"/>
      <c r="D7" s="2"/>
      <c r="E7" s="2"/>
      <c r="F7" s="2"/>
      <c r="G7" s="94" t="s">
        <v>4</v>
      </c>
      <c r="H7" s="95"/>
      <c r="I7" s="95"/>
      <c r="J7" s="96"/>
      <c r="L7" s="97" t="s">
        <v>5</v>
      </c>
      <c r="M7" s="98"/>
      <c r="N7" s="99"/>
      <c r="O7" s="100"/>
    </row>
    <row r="8" spans="1:19" ht="5.25" customHeight="1">
      <c r="B8" s="1"/>
      <c r="C8" s="1"/>
      <c r="D8" s="1"/>
      <c r="E8" s="1"/>
      <c r="F8" s="1"/>
      <c r="G8" s="1"/>
      <c r="H8" s="1"/>
      <c r="I8" s="1"/>
      <c r="J8" s="1"/>
    </row>
    <row r="9" spans="1:19" ht="5.25" customHeight="1">
      <c r="B9" s="1"/>
      <c r="C9" s="1"/>
      <c r="D9" s="1"/>
      <c r="E9" s="1"/>
      <c r="F9" s="1"/>
      <c r="G9" s="1"/>
      <c r="H9" s="1"/>
      <c r="I9" s="1"/>
      <c r="J9" s="1"/>
    </row>
    <row r="10" spans="1:19" ht="20.25" customHeight="1" thickBot="1">
      <c r="A10" s="2"/>
      <c r="B10" s="5"/>
      <c r="C10" s="6">
        <v>1</v>
      </c>
      <c r="D10" s="6">
        <v>2</v>
      </c>
      <c r="E10" s="6">
        <v>3</v>
      </c>
      <c r="F10" s="1"/>
      <c r="G10" s="6" t="s">
        <v>6</v>
      </c>
      <c r="H10" s="6" t="s">
        <v>7</v>
      </c>
      <c r="I10" s="6" t="s">
        <v>8</v>
      </c>
      <c r="J10" s="6" t="s">
        <v>9</v>
      </c>
      <c r="L10" s="6" t="s">
        <v>10</v>
      </c>
      <c r="M10" s="6" t="s">
        <v>11</v>
      </c>
      <c r="N10" s="6" t="s">
        <v>12</v>
      </c>
      <c r="O10" s="6" t="s">
        <v>13</v>
      </c>
    </row>
    <row r="11" spans="1:19" ht="36.75" customHeight="1" thickTop="1" thickBot="1">
      <c r="A11" s="7"/>
      <c r="B11" s="8"/>
      <c r="C11" s="9" t="s">
        <v>14</v>
      </c>
      <c r="D11" s="9" t="s">
        <v>15</v>
      </c>
      <c r="E11" s="10" t="s">
        <v>16</v>
      </c>
      <c r="F11" s="1"/>
      <c r="G11" s="9" t="s">
        <v>17</v>
      </c>
      <c r="H11" s="9" t="s">
        <v>18</v>
      </c>
      <c r="I11" s="9" t="s">
        <v>19</v>
      </c>
      <c r="J11" s="11" t="s">
        <v>20</v>
      </c>
      <c r="L11" s="12" t="s">
        <v>17</v>
      </c>
      <c r="M11" s="12" t="s">
        <v>18</v>
      </c>
      <c r="N11" s="12" t="s">
        <v>21</v>
      </c>
      <c r="O11" s="13" t="s">
        <v>22</v>
      </c>
      <c r="S11" s="3"/>
    </row>
    <row r="12" spans="1:19" ht="24.95" hidden="1" customHeight="1">
      <c r="A12" s="2"/>
      <c r="B12" s="14"/>
      <c r="C12" s="15" t="s">
        <v>23</v>
      </c>
      <c r="D12" s="16">
        <f>IF('[1]Zins BuBa-Statistik'!H269="~","",'[1]Zins BuBa-Statistik'!H269/100)</f>
        <v>7.0099999999999996E-2</v>
      </c>
      <c r="E12" s="17">
        <f t="shared" ref="E12:E30" si="0">IF(D12="","",ROUND(-PMT(D12,25,100000,0,0)/100000-D12,6))</f>
        <v>1.5788E-2</v>
      </c>
      <c r="F12" s="1"/>
      <c r="G12" s="18">
        <f>IF(D12="","",ROUND(+(25*(-PMT(D12,25,QMVS*'[1]Mai-Index'!$H$16,0,0))-(QMVS*'[1]Mai-Index'!$H$16))/25,0))</f>
        <v>3520</v>
      </c>
      <c r="H12" s="19">
        <f>IF(D12="","",ROUND('[1]Mai-Index'!$H$16*QMVS*5.9%,0))</f>
        <v>4525</v>
      </c>
      <c r="I12" s="20">
        <f t="shared" ref="I12:I31" si="1">IF(D12="","",G12+H12)</f>
        <v>8045</v>
      </c>
      <c r="J12" s="21">
        <f t="shared" ref="J12:J31" si="2">IF(D12="","",ROUND(I12/365/95%,2))</f>
        <v>23.2</v>
      </c>
      <c r="L12" s="22"/>
      <c r="M12" s="23"/>
      <c r="N12" s="23"/>
      <c r="O12" s="24"/>
    </row>
    <row r="13" spans="1:19" ht="24.95" hidden="1" customHeight="1">
      <c r="B13" s="25"/>
      <c r="C13" s="26" t="s">
        <v>24</v>
      </c>
      <c r="D13" s="16">
        <f>IF('[1]Zins BuBa-Statistik'!H270="~","",'[1]Zins BuBa-Statistik'!H270/100)</f>
        <v>6.9800000000000001E-2</v>
      </c>
      <c r="E13" s="17">
        <f t="shared" si="0"/>
        <v>1.5855999999999999E-2</v>
      </c>
      <c r="F13" s="1"/>
      <c r="G13" s="18">
        <f>IF(D13="","",ROUND(+(25*(-PMT(D13,25,QMVS*'[1]Mai-Index'!$H$16,0,0))-(QMVS*'[1]Mai-Index'!$H$16))/25,0))</f>
        <v>3502</v>
      </c>
      <c r="H13" s="27">
        <f>IF(D13="","",ROUND('[1]Mai-Index'!$H$16*QMVS*5.9%,0))</f>
        <v>4525</v>
      </c>
      <c r="I13" s="20">
        <f t="shared" si="1"/>
        <v>8027</v>
      </c>
      <c r="J13" s="21">
        <f t="shared" si="2"/>
        <v>23.15</v>
      </c>
      <c r="L13" s="22"/>
      <c r="M13" s="23"/>
      <c r="N13" s="23"/>
      <c r="O13" s="24"/>
    </row>
    <row r="14" spans="1:19" ht="24.95" hidden="1" customHeight="1">
      <c r="B14" s="25"/>
      <c r="C14" s="26" t="s">
        <v>25</v>
      </c>
      <c r="D14" s="16">
        <f>IF('[1]Zins BuBa-Statistik'!H271="~","",'[1]Zins BuBa-Statistik'!H271/100)</f>
        <v>6.9500000000000006E-2</v>
      </c>
      <c r="E14" s="17">
        <f t="shared" si="0"/>
        <v>1.5924000000000001E-2</v>
      </c>
      <c r="F14" s="1"/>
      <c r="G14" s="18">
        <f>IF(D14="","",ROUND(+(25*(-PMT(D14,25,QMVS*'[1]Mai-Index'!$H$16,0,0))-(QMVS*'[1]Mai-Index'!$H$16))/25,0))</f>
        <v>3484</v>
      </c>
      <c r="H14" s="27">
        <f>IF(D14="","",ROUND('[1]Mai-Index'!$H$16*QMVS*5.9%,0))</f>
        <v>4525</v>
      </c>
      <c r="I14" s="20">
        <f t="shared" si="1"/>
        <v>8009</v>
      </c>
      <c r="J14" s="21">
        <f t="shared" si="2"/>
        <v>23.1</v>
      </c>
      <c r="L14" s="22"/>
      <c r="M14" s="23"/>
      <c r="N14" s="23"/>
      <c r="O14" s="24"/>
    </row>
    <row r="15" spans="1:19" ht="24.95" hidden="1" customHeight="1">
      <c r="B15" s="25"/>
      <c r="C15" s="15" t="s">
        <v>26</v>
      </c>
      <c r="D15" s="16">
        <f>IF('[1]Zins BuBa-Statistik'!H272="~","",'[1]Zins BuBa-Statistik'!H272/100)</f>
        <v>6.9199999999999998E-2</v>
      </c>
      <c r="E15" s="17">
        <f t="shared" si="0"/>
        <v>1.5993E-2</v>
      </c>
      <c r="F15" s="1"/>
      <c r="G15" s="18">
        <f>IF(D15="","",ROUND(+(25*(-PMT(D15,25,QMVS*'[1]Mai-Index'!$H$16,0,0))-(QMVS*'[1]Mai-Index'!$H$16))/25,0))</f>
        <v>3466</v>
      </c>
      <c r="H15" s="27">
        <f>IF(D15="","",ROUND('[1]Mai-Index'!$H$16*QMVS*5.9%,0))</f>
        <v>4525</v>
      </c>
      <c r="I15" s="20">
        <f t="shared" si="1"/>
        <v>7991</v>
      </c>
      <c r="J15" s="21">
        <f t="shared" si="2"/>
        <v>23.05</v>
      </c>
      <c r="L15" s="22"/>
      <c r="M15" s="23"/>
      <c r="N15" s="23"/>
      <c r="O15" s="24"/>
    </row>
    <row r="16" spans="1:19" ht="24.95" hidden="1" customHeight="1">
      <c r="B16" s="25"/>
      <c r="C16" s="15" t="s">
        <v>27</v>
      </c>
      <c r="D16" s="28">
        <f>IF('[1]Zins BuBa-Statistik'!H273="~","",'[1]Zins BuBa-Statistik'!H273/100)</f>
        <v>6.9000000000000006E-2</v>
      </c>
      <c r="E16" s="29">
        <f t="shared" si="0"/>
        <v>1.6039000000000001E-2</v>
      </c>
      <c r="F16" s="1"/>
      <c r="G16" s="30">
        <f>IF(D16="","",ROUND(+(25*(-PMT(D16,25,QMVS*'[1]Mai-Index'!$H$16,0,0))-(QMVS*'[1]Mai-Index'!$H$16))/25,0))</f>
        <v>3454</v>
      </c>
      <c r="H16" s="31">
        <f>IF(D16="","",ROUND('[1]Mai-Index'!$H$16*QMVS*5.9%,0))</f>
        <v>4525</v>
      </c>
      <c r="I16" s="31">
        <f t="shared" si="1"/>
        <v>7979</v>
      </c>
      <c r="J16" s="21">
        <f t="shared" si="2"/>
        <v>23.01</v>
      </c>
      <c r="L16" s="22"/>
      <c r="M16" s="23"/>
      <c r="N16" s="23"/>
      <c r="O16" s="24"/>
    </row>
    <row r="17" spans="2:15" ht="24.95" hidden="1" customHeight="1">
      <c r="B17" s="25"/>
      <c r="C17" s="26" t="s">
        <v>28</v>
      </c>
      <c r="D17" s="16">
        <f>IF('[1]Zins BuBa-Statistik'!H274="~","",'[1]Zins BuBa-Statistik'!H274/100)</f>
        <v>6.8699999999999997E-2</v>
      </c>
      <c r="E17" s="32">
        <f t="shared" si="0"/>
        <v>1.6108000000000001E-2</v>
      </c>
      <c r="F17" s="1"/>
      <c r="G17" s="18">
        <f>IF(D17="","",ROUND(+(25*(-PMT(D17,25,QMVS*'[1]Mai-Index'!$H$17,0,0))-(QMVS*'[1]Mai-Index'!$H$17))/25,0))</f>
        <v>3432</v>
      </c>
      <c r="H17" s="19">
        <f>IF(D17="","",ROUND('[1]Mai-Index'!$H$17*QMVS*5.9%,0))</f>
        <v>4519</v>
      </c>
      <c r="I17" s="20">
        <f t="shared" si="1"/>
        <v>7951</v>
      </c>
      <c r="J17" s="21">
        <f t="shared" si="2"/>
        <v>22.93</v>
      </c>
      <c r="L17" s="22"/>
      <c r="M17" s="23"/>
      <c r="N17" s="23"/>
      <c r="O17" s="24"/>
    </row>
    <row r="18" spans="2:15" ht="24.95" hidden="1" customHeight="1">
      <c r="B18" s="25"/>
      <c r="C18" s="26" t="s">
        <v>29</v>
      </c>
      <c r="D18" s="16">
        <f>IF('[1]Zins BuBa-Statistik'!H275="~","",'[1]Zins BuBa-Statistik'!H275/100)</f>
        <v>6.8499999999999991E-2</v>
      </c>
      <c r="E18" s="17">
        <f t="shared" si="0"/>
        <v>1.6154000000000002E-2</v>
      </c>
      <c r="F18" s="1"/>
      <c r="G18" s="18">
        <f>IF(D18="","",ROUND(+(25*(-PMT(D18,25,QMVS*'[1]Mai-Index'!$H$17,0,0))-(QMVS*'[1]Mai-Index'!$H$17))/25,0))</f>
        <v>3421</v>
      </c>
      <c r="H18" s="27">
        <f>IF(D18="","",ROUND('[1]Mai-Index'!$H$17*QMVS*5.9%,0))</f>
        <v>4519</v>
      </c>
      <c r="I18" s="20">
        <f t="shared" si="1"/>
        <v>7940</v>
      </c>
      <c r="J18" s="21">
        <f t="shared" si="2"/>
        <v>22.9</v>
      </c>
      <c r="L18" s="22"/>
      <c r="M18" s="23"/>
      <c r="N18" s="23"/>
      <c r="O18" s="24"/>
    </row>
    <row r="19" spans="2:15" ht="24.95" hidden="1" customHeight="1">
      <c r="B19" s="25"/>
      <c r="C19" s="26" t="s">
        <v>30</v>
      </c>
      <c r="D19" s="16">
        <f>IF('[1]Zins BuBa-Statistik'!H276="~","",'[1]Zins BuBa-Statistik'!H276/100)</f>
        <v>6.83E-2</v>
      </c>
      <c r="E19" s="17">
        <f t="shared" si="0"/>
        <v>1.6201E-2</v>
      </c>
      <c r="F19" s="1"/>
      <c r="G19" s="18">
        <f>IF(D19="","",ROUND(+(25*(-PMT(D19,25,QMVS*'[1]Mai-Index'!$H$17,0,0))-(QMVS*'[1]Mai-Index'!$H$17))/25,0))</f>
        <v>3409</v>
      </c>
      <c r="H19" s="27">
        <f>IF(D19="","",ROUND('[1]Mai-Index'!$H$17*QMVS*5.9%,0))</f>
        <v>4519</v>
      </c>
      <c r="I19" s="20">
        <f t="shared" si="1"/>
        <v>7928</v>
      </c>
      <c r="J19" s="21">
        <f t="shared" si="2"/>
        <v>22.86</v>
      </c>
      <c r="L19" s="22"/>
      <c r="M19" s="23"/>
      <c r="N19" s="23"/>
      <c r="O19" s="24"/>
    </row>
    <row r="20" spans="2:15" ht="26.25" hidden="1" customHeight="1">
      <c r="B20" s="25"/>
      <c r="C20" s="26" t="s">
        <v>31</v>
      </c>
      <c r="D20" s="16">
        <f>IF('[1]Zins BuBa-Statistik'!H277="~","",'[1]Zins BuBa-Statistik'!H277/100)</f>
        <v>6.8000000000000005E-2</v>
      </c>
      <c r="E20" s="17">
        <f t="shared" si="0"/>
        <v>1.627E-2</v>
      </c>
      <c r="F20" s="1"/>
      <c r="G20" s="18">
        <f>IF(D20="","",ROUND(+(25*(-PMT(D20,25,QMVS*'[1]Mai-Index'!$H$17,0,0))-(QMVS*'[1]Mai-Index'!$H$17))/25,0))</f>
        <v>3391</v>
      </c>
      <c r="H20" s="27">
        <f>IF(D20="","",ROUND('[1]Mai-Index'!$H$17*QMVS*5.9%,0))</f>
        <v>4519</v>
      </c>
      <c r="I20" s="20">
        <f t="shared" si="1"/>
        <v>7910</v>
      </c>
      <c r="J20" s="21">
        <f t="shared" si="2"/>
        <v>22.81</v>
      </c>
      <c r="L20" s="22"/>
      <c r="M20" s="23"/>
      <c r="N20" s="23"/>
      <c r="O20" s="24"/>
    </row>
    <row r="21" spans="2:15" ht="24.95" hidden="1" customHeight="1">
      <c r="B21" s="25"/>
      <c r="C21" s="26" t="s">
        <v>32</v>
      </c>
      <c r="D21" s="16">
        <f>IF('[1]Zins BuBa-Statistik'!H278="~","",'[1]Zins BuBa-Statistik'!H278/100)</f>
        <v>6.7799999999999999E-2</v>
      </c>
      <c r="E21" s="17">
        <f t="shared" si="0"/>
        <v>1.6317000000000002E-2</v>
      </c>
      <c r="F21" s="1"/>
      <c r="G21" s="18">
        <f>IF(D21="","",ROUND(+(25*(-PMT(D21,25,QMVS*'[1]Mai-Index'!$H$17,0,0))-(QMVS*'[1]Mai-Index'!$H$17))/25,0))</f>
        <v>3379</v>
      </c>
      <c r="H21" s="27">
        <f>IF(D21="","",ROUND('[1]Mai-Index'!$H$17*QMVS*5.9%,0))</f>
        <v>4519</v>
      </c>
      <c r="I21" s="20">
        <f t="shared" si="1"/>
        <v>7898</v>
      </c>
      <c r="J21" s="21">
        <f t="shared" si="2"/>
        <v>22.78</v>
      </c>
      <c r="L21" s="22"/>
      <c r="M21" s="23"/>
      <c r="N21" s="23"/>
      <c r="O21" s="24"/>
    </row>
    <row r="22" spans="2:15" ht="24.95" hidden="1" customHeight="1">
      <c r="B22" s="25"/>
      <c r="C22" s="26" t="s">
        <v>33</v>
      </c>
      <c r="D22" s="16">
        <f>IF('[1]Zins BuBa-Statistik'!H279="~","",'[1]Zins BuBa-Statistik'!H279/100)</f>
        <v>6.7599999999999993E-2</v>
      </c>
      <c r="E22" s="17">
        <f t="shared" si="0"/>
        <v>1.6364E-2</v>
      </c>
      <c r="F22" s="1"/>
      <c r="G22" s="18">
        <f>IF(D22="","",ROUND(+(25*(-PMT(D22,25,QMVS*'[1]Mai-Index'!$H$17,0,0))-(QMVS*'[1]Mai-Index'!$H$17))/25,0))</f>
        <v>3368</v>
      </c>
      <c r="H22" s="27">
        <f>IF(D22="","",ROUND('[1]Mai-Index'!$H$17*QMVS*5.9%,0))</f>
        <v>4519</v>
      </c>
      <c r="I22" s="20">
        <f t="shared" si="1"/>
        <v>7887</v>
      </c>
      <c r="J22" s="21">
        <f t="shared" si="2"/>
        <v>22.75</v>
      </c>
      <c r="L22" s="22"/>
      <c r="M22" s="23"/>
      <c r="N22" s="23"/>
      <c r="O22" s="24"/>
    </row>
    <row r="23" spans="2:15" ht="24.95" hidden="1" customHeight="1">
      <c r="B23" s="84" t="s">
        <v>34</v>
      </c>
      <c r="C23" s="26" t="s">
        <v>35</v>
      </c>
      <c r="D23" s="16">
        <f>IF('[1]Zins BuBa-Statistik'!H280="~","",'[1]Zins BuBa-Statistik'!H280/100)</f>
        <v>6.7299999999999999E-2</v>
      </c>
      <c r="E23" s="17">
        <f t="shared" si="0"/>
        <v>1.6434000000000001E-2</v>
      </c>
      <c r="F23" s="1"/>
      <c r="G23" s="18">
        <f>IF(D23="","",ROUND(+(25*(-PMT(D23,25,QMVS*'[1]Mai-Index'!$H$17,0,0))-(QMVS*'[1]Mai-Index'!$H$17))/25,0))</f>
        <v>3350</v>
      </c>
      <c r="H23" s="27">
        <f>IF(D23="","",ROUND('[1]Mai-Index'!$H$17*QMVS*5.9%,0))</f>
        <v>4519</v>
      </c>
      <c r="I23" s="20">
        <f t="shared" si="1"/>
        <v>7869</v>
      </c>
      <c r="J23" s="21">
        <f t="shared" si="2"/>
        <v>22.69</v>
      </c>
      <c r="L23" s="22"/>
      <c r="M23" s="23"/>
      <c r="N23" s="23"/>
      <c r="O23" s="24"/>
    </row>
    <row r="24" spans="2:15" ht="24.95" hidden="1" customHeight="1">
      <c r="B24" s="84"/>
      <c r="C24" s="15" t="s">
        <v>36</v>
      </c>
      <c r="D24" s="16">
        <f>IF('[1]Zins BuBa-Statistik'!H281="~","",'[1]Zins BuBa-Statistik'!H281/100)</f>
        <v>6.7000000000000004E-2</v>
      </c>
      <c r="E24" s="17">
        <f t="shared" si="0"/>
        <v>1.6504000000000001E-2</v>
      </c>
      <c r="F24" s="1"/>
      <c r="G24" s="18">
        <f>IF(D24="","",ROUND(+(25*(-PMT(D24,25,QMVS*'[1]Mai-Index'!$H$17,0,0))-(QMVS*'[1]Mai-Index'!$H$17))/25,0))</f>
        <v>3332</v>
      </c>
      <c r="H24" s="27">
        <f>IF(D24="","",ROUND('[1]Mai-Index'!$H$17*QMVS*5.9%,0))</f>
        <v>4519</v>
      </c>
      <c r="I24" s="20">
        <f t="shared" si="1"/>
        <v>7851</v>
      </c>
      <c r="J24" s="21">
        <f t="shared" si="2"/>
        <v>22.64</v>
      </c>
      <c r="L24" s="22"/>
      <c r="M24" s="23"/>
      <c r="N24" s="23"/>
      <c r="O24" s="24"/>
    </row>
    <row r="25" spans="2:15" ht="26.25" hidden="1" customHeight="1">
      <c r="B25" s="84"/>
      <c r="C25" s="26" t="s">
        <v>37</v>
      </c>
      <c r="D25" s="16">
        <f>IF('[1]Zins BuBa-Statistik'!H282="~","",'[1]Zins BuBa-Statistik'!H282/100)</f>
        <v>6.6799999999999998E-2</v>
      </c>
      <c r="E25" s="17">
        <f t="shared" si="0"/>
        <v>1.6552000000000001E-2</v>
      </c>
      <c r="F25" s="1"/>
      <c r="G25" s="18">
        <f>IF(D25="","",ROUND(+(25*(-PMT(D25,25,QMVS*'[1]Mai-Index'!$H$17,0,0))-(QMVS*'[1]Mai-Index'!$H$17))/25,0))</f>
        <v>3321</v>
      </c>
      <c r="H25" s="27">
        <f>IF(D25="","",ROUND('[1]Mai-Index'!$H$17*QMVS*5.9%,0))</f>
        <v>4519</v>
      </c>
      <c r="I25" s="20">
        <f t="shared" si="1"/>
        <v>7840</v>
      </c>
      <c r="J25" s="21">
        <f t="shared" si="2"/>
        <v>22.61</v>
      </c>
      <c r="L25" s="22"/>
      <c r="M25" s="23"/>
      <c r="N25" s="23"/>
      <c r="O25" s="24"/>
    </row>
    <row r="26" spans="2:15" ht="24.95" hidden="1" customHeight="1">
      <c r="B26" s="84"/>
      <c r="C26" s="26" t="s">
        <v>38</v>
      </c>
      <c r="D26" s="16">
        <f>IF('[1]Zins BuBa-Statistik'!H283="~","",'[1]Zins BuBa-Statistik'!H283/100)</f>
        <v>6.6600000000000006E-2</v>
      </c>
      <c r="E26" s="17">
        <f t="shared" si="0"/>
        <v>1.6598999999999999E-2</v>
      </c>
      <c r="F26" s="1"/>
      <c r="G26" s="18">
        <f>IF(D26="","",ROUND(+(25*(-PMT(D26,25,QMVS*'[1]Mai-Index'!$H$17,0,0))-(QMVS*'[1]Mai-Index'!$H$17))/25,0))</f>
        <v>3309</v>
      </c>
      <c r="H26" s="27">
        <f>IF(D26="","",ROUND('[1]Mai-Index'!$H$17*QMVS*5.9%,0))</f>
        <v>4519</v>
      </c>
      <c r="I26" s="20">
        <f t="shared" si="1"/>
        <v>7828</v>
      </c>
      <c r="J26" s="21">
        <f t="shared" si="2"/>
        <v>22.58</v>
      </c>
      <c r="L26" s="22"/>
      <c r="M26" s="23"/>
      <c r="N26" s="23"/>
      <c r="O26" s="24"/>
    </row>
    <row r="27" spans="2:15" ht="24.95" hidden="1" customHeight="1">
      <c r="B27" s="84"/>
      <c r="C27" s="15" t="s">
        <v>39</v>
      </c>
      <c r="D27" s="16">
        <f>IF('[1]Zins BuBa-Statistik'!H284="~","",'[1]Zins BuBa-Statistik'!H284/100)</f>
        <v>6.6400000000000001E-2</v>
      </c>
      <c r="E27" s="17">
        <f t="shared" si="0"/>
        <v>1.6646000000000001E-2</v>
      </c>
      <c r="F27" s="1"/>
      <c r="G27" s="18">
        <f>IF(D27="","",ROUND(+(25*(-PMT(D27,25,QMVS*'[1]Mai-Index'!$H$17,0,0))-(QMVS*'[1]Mai-Index'!$H$17))/25,0))</f>
        <v>3297</v>
      </c>
      <c r="H27" s="27">
        <f>IF(D27="","",ROUND('[1]Mai-Index'!$H$17*QMVS*5.9%,0))</f>
        <v>4519</v>
      </c>
      <c r="I27" s="20">
        <f t="shared" si="1"/>
        <v>7816</v>
      </c>
      <c r="J27" s="21">
        <f t="shared" si="2"/>
        <v>22.54</v>
      </c>
      <c r="L27" s="22"/>
      <c r="M27" s="23"/>
      <c r="N27" s="23"/>
      <c r="O27" s="24"/>
    </row>
    <row r="28" spans="2:15" ht="24.95" hidden="1" customHeight="1">
      <c r="B28" s="25"/>
      <c r="C28" s="26" t="s">
        <v>40</v>
      </c>
      <c r="D28" s="28">
        <f>IF('[1]Zins BuBa-Statistik'!H285="~","",'[1]Zins BuBa-Statistik'!H285/100)</f>
        <v>6.6199999999999995E-2</v>
      </c>
      <c r="E28" s="29">
        <f t="shared" si="0"/>
        <v>1.6694000000000001E-2</v>
      </c>
      <c r="F28" s="1"/>
      <c r="G28" s="30">
        <f>IF(D28="","",ROUND(+(25*(-PMT(D28,25,QMVS*'[1]Mai-Index'!$H$17,0,0))-(QMVS*'[1]Mai-Index'!$H$17))/25,0))</f>
        <v>3286</v>
      </c>
      <c r="H28" s="31">
        <f>IF(D28="","",ROUND('[1]Mai-Index'!$H$17*QMVS*5.9%,0))</f>
        <v>4519</v>
      </c>
      <c r="I28" s="31">
        <f t="shared" si="1"/>
        <v>7805</v>
      </c>
      <c r="J28" s="21">
        <f t="shared" si="2"/>
        <v>22.51</v>
      </c>
      <c r="L28" s="22"/>
      <c r="M28" s="23"/>
      <c r="N28" s="23"/>
      <c r="O28" s="24"/>
    </row>
    <row r="29" spans="2:15" ht="24.95" hidden="1" customHeight="1">
      <c r="C29" s="15" t="s">
        <v>41</v>
      </c>
      <c r="D29" s="16">
        <f>IF('[1]Zins BuBa-Statistik'!H286="~","",'[1]Zins BuBa-Statistik'!H286/100)</f>
        <v>6.6000000000000003E-2</v>
      </c>
      <c r="E29" s="32">
        <f t="shared" si="0"/>
        <v>1.6740999999999999E-2</v>
      </c>
      <c r="F29" s="1"/>
      <c r="G29" s="18">
        <f>IF(D29="","",ROUND(+(25*(-PMT(D29,25,QMVS*'[1]Mai-Index'!$H$18,0,0))-(QMVS*'[1]Mai-Index'!$H$18))/25,0))</f>
        <v>3315</v>
      </c>
      <c r="H29" s="19">
        <f>IF(D29="","",ROUND('[1]Mai-Index'!$H$18*QMVS*5.9%,0))</f>
        <v>4575</v>
      </c>
      <c r="I29" s="20">
        <f t="shared" si="1"/>
        <v>7890</v>
      </c>
      <c r="J29" s="21">
        <f t="shared" si="2"/>
        <v>22.75</v>
      </c>
      <c r="L29" s="22"/>
      <c r="M29" s="23"/>
      <c r="N29" s="23"/>
      <c r="O29" s="24"/>
    </row>
    <row r="30" spans="2:15" ht="24.95" hidden="1" customHeight="1">
      <c r="C30" s="15" t="s">
        <v>42</v>
      </c>
      <c r="D30" s="16">
        <f>IF('[1]Zins BuBa-Statistik'!H287="~","",'[1]Zins BuBa-Statistik'!H287/100)</f>
        <v>6.5799999999999997E-2</v>
      </c>
      <c r="E30" s="17">
        <f t="shared" si="0"/>
        <v>1.6788999999999998E-2</v>
      </c>
      <c r="F30" s="1"/>
      <c r="G30" s="18">
        <f>IF(D30="","",ROUND(+(25*(-PMT(D30,25,QMVS*'[1]Mai-Index'!$H$18,0,0))-(QMVS*'[1]Mai-Index'!$H$18))/25,0))</f>
        <v>3303</v>
      </c>
      <c r="H30" s="27">
        <f>IF(D30="","",ROUND('[1]Mai-Index'!$H$18*QMVS*5.9%,0))</f>
        <v>4575</v>
      </c>
      <c r="I30" s="20">
        <f t="shared" si="1"/>
        <v>7878</v>
      </c>
      <c r="J30" s="21">
        <f t="shared" si="2"/>
        <v>22.72</v>
      </c>
      <c r="L30" s="22"/>
      <c r="M30" s="23"/>
      <c r="N30" s="23"/>
      <c r="O30" s="24"/>
    </row>
    <row r="31" spans="2:15" ht="24.95" hidden="1" customHeight="1">
      <c r="C31" s="15" t="s">
        <v>43</v>
      </c>
      <c r="D31" s="16">
        <f>IF('[1]Zins BuBa-Statistik'!H288="~","",'[1]Zins BuBa-Statistik'!H288/100)</f>
        <v>6.5599999999999992E-2</v>
      </c>
      <c r="E31" s="17">
        <f>IF(D31="","",ROUND(-PMT(D31,25,100000,0,0)/100000-D31,6))</f>
        <v>1.6837000000000001E-2</v>
      </c>
      <c r="F31" s="1"/>
      <c r="G31" s="18">
        <f>IF(D31="","",ROUND(+(25*(-PMT(D31,25,QMVS*'[1]Mai-Index'!$H$18,0,0))-(QMVS*'[1]Mai-Index'!$H$18))/25,0))</f>
        <v>3291</v>
      </c>
      <c r="H31" s="27">
        <f>IF(D31="","",ROUND('[1]Mai-Index'!$H$18*QMVS*5.9%,0))</f>
        <v>4575</v>
      </c>
      <c r="I31" s="20">
        <f t="shared" si="1"/>
        <v>7866</v>
      </c>
      <c r="J31" s="21">
        <f t="shared" si="2"/>
        <v>22.68</v>
      </c>
      <c r="L31" s="22"/>
      <c r="M31" s="23"/>
      <c r="N31" s="23"/>
      <c r="O31" s="24"/>
    </row>
    <row r="32" spans="2:15" ht="24.95" hidden="1" customHeight="1">
      <c r="C32" s="15" t="s">
        <v>44</v>
      </c>
      <c r="D32" s="16">
        <f>IF('[1]Zins BuBa-Statistik'!H289="~","",'[1]Zins BuBa-Statistik'!H289/100)</f>
        <v>6.54E-2</v>
      </c>
      <c r="E32" s="17">
        <f t="shared" ref="E32:E95" si="3">IF(D32="","",ROUND(-PMT(D32,25,100000,0,0)/100000-D32,6))</f>
        <v>1.6885000000000001E-2</v>
      </c>
      <c r="F32" s="1"/>
      <c r="G32" s="18">
        <f>IF(D32="","",ROUND(+(25*(-PMT(D32,25,QMVS*'[1]Mai-Index'!$H$18,0,0))-(QMVS*'[1]Mai-Index'!$H$18))/25,0))</f>
        <v>3279</v>
      </c>
      <c r="H32" s="27">
        <f>IF(D32="","",ROUND('[1]Mai-Index'!$H$18*QMVS*5.9%,0))</f>
        <v>4575</v>
      </c>
      <c r="I32" s="20">
        <f>IF(D32="","",G32+H32)</f>
        <v>7854</v>
      </c>
      <c r="J32" s="21">
        <f>IF(D32="","",ROUND(I32/365/95%,2))</f>
        <v>22.65</v>
      </c>
      <c r="L32" s="22"/>
      <c r="M32" s="23"/>
      <c r="N32" s="23"/>
      <c r="O32" s="24"/>
    </row>
    <row r="33" spans="3:15" ht="24.95" hidden="1" customHeight="1">
      <c r="C33" s="15" t="s">
        <v>45</v>
      </c>
      <c r="D33" s="16">
        <f>IF('[1]Zins BuBa-Statistik'!H290="~","",'[1]Zins BuBa-Statistik'!H290/100)</f>
        <v>6.5199999999999994E-2</v>
      </c>
      <c r="E33" s="17">
        <f t="shared" si="3"/>
        <v>1.6933E-2</v>
      </c>
      <c r="F33" s="1"/>
      <c r="G33" s="18">
        <f>IF(D33="","",ROUND(+(25*(-PMT(D33,25,QMVS*'[1]Mai-Index'!$H$18,0,0))-(QMVS*'[1]Mai-Index'!$H$18))/25,0))</f>
        <v>3267</v>
      </c>
      <c r="H33" s="27">
        <f>IF(D33="","",ROUND('[1]Mai-Index'!$H$18*QMVS*5.9%,0))</f>
        <v>4575</v>
      </c>
      <c r="I33" s="20">
        <f t="shared" ref="I33:I40" si="4">IF(D33="","",G33+H33)</f>
        <v>7842</v>
      </c>
      <c r="J33" s="21">
        <f t="shared" ref="J33:J52" si="5">IF(D33="","",ROUND(I33/365/95%,2))</f>
        <v>22.62</v>
      </c>
      <c r="L33" s="22"/>
      <c r="M33" s="23"/>
      <c r="N33" s="23"/>
      <c r="O33" s="24"/>
    </row>
    <row r="34" spans="3:15" ht="24.95" hidden="1" customHeight="1">
      <c r="C34" s="15" t="s">
        <v>46</v>
      </c>
      <c r="D34" s="16">
        <f>IF('[1]Zins BuBa-Statistik'!H291="~","",'[1]Zins BuBa-Statistik'!H291/100)</f>
        <v>6.4899999999999999E-2</v>
      </c>
      <c r="E34" s="17">
        <f t="shared" si="3"/>
        <v>1.7006E-2</v>
      </c>
      <c r="F34" s="1"/>
      <c r="G34" s="18">
        <f>IF(D34="","",ROUND(+(25*(-PMT(D34,25,QMVS*'[1]Mai-Index'!$H$18,0,0))-(QMVS*'[1]Mai-Index'!$H$18))/25,0))</f>
        <v>3250</v>
      </c>
      <c r="H34" s="27">
        <f>IF(D34="","",ROUND('[1]Mai-Index'!$H$18*QMVS*5.9%,0))</f>
        <v>4575</v>
      </c>
      <c r="I34" s="20">
        <f t="shared" si="4"/>
        <v>7825</v>
      </c>
      <c r="J34" s="21">
        <f t="shared" si="5"/>
        <v>22.57</v>
      </c>
      <c r="L34" s="22"/>
      <c r="M34" s="23"/>
      <c r="N34" s="23"/>
      <c r="O34" s="24"/>
    </row>
    <row r="35" spans="3:15" ht="24.95" hidden="1" customHeight="1">
      <c r="C35" s="15" t="s">
        <v>47</v>
      </c>
      <c r="D35" s="16">
        <f>IF('[1]Zins BuBa-Statistik'!H292="~","",'[1]Zins BuBa-Statistik'!H292/100)</f>
        <v>6.4600000000000005E-2</v>
      </c>
      <c r="E35" s="17">
        <f t="shared" si="3"/>
        <v>1.7077999999999999E-2</v>
      </c>
      <c r="F35" s="1"/>
      <c r="G35" s="18">
        <f>IF(D35="","",ROUND(+(25*(-PMT(D35,25,QMVS*'[1]Mai-Index'!$H$18,0,0))-(QMVS*'[1]Mai-Index'!$H$18))/25,0))</f>
        <v>3232</v>
      </c>
      <c r="H35" s="27">
        <f>IF(D35="","",ROUND('[1]Mai-Index'!$H$18*QMVS*5.9%,0))</f>
        <v>4575</v>
      </c>
      <c r="I35" s="20">
        <f t="shared" si="4"/>
        <v>7807</v>
      </c>
      <c r="J35" s="21">
        <f t="shared" si="5"/>
        <v>22.51</v>
      </c>
      <c r="L35" s="22"/>
      <c r="M35" s="23"/>
      <c r="N35" s="23"/>
      <c r="O35" s="24"/>
    </row>
    <row r="36" spans="3:15" ht="24.95" hidden="1" customHeight="1">
      <c r="C36" s="15" t="s">
        <v>48</v>
      </c>
      <c r="D36" s="16">
        <f>IF('[1]Zins BuBa-Statistik'!H293="~","",'[1]Zins BuBa-Statistik'!H293/100)</f>
        <v>6.4299999999999996E-2</v>
      </c>
      <c r="E36" s="17">
        <f t="shared" si="3"/>
        <v>1.7151E-2</v>
      </c>
      <c r="F36" s="1"/>
      <c r="G36" s="18">
        <f>IF(D36="","",ROUND(+(25*(-PMT(D36,25,QMVS*'[1]Mai-Index'!$H$18,0,0))-(QMVS*'[1]Mai-Index'!$H$18))/25,0))</f>
        <v>3215</v>
      </c>
      <c r="H36" s="27">
        <f>IF(D36="","",ROUND('[1]Mai-Index'!$H$18*QMVS*5.9%,0))</f>
        <v>4575</v>
      </c>
      <c r="I36" s="20">
        <f t="shared" si="4"/>
        <v>7790</v>
      </c>
      <c r="J36" s="21">
        <f t="shared" si="5"/>
        <v>22.47</v>
      </c>
      <c r="L36" s="22"/>
      <c r="M36" s="23"/>
      <c r="N36" s="23"/>
      <c r="O36" s="24"/>
    </row>
    <row r="37" spans="3:15" ht="24.95" hidden="1" customHeight="1">
      <c r="C37" s="15" t="s">
        <v>49</v>
      </c>
      <c r="D37" s="16">
        <f>IF('[1]Zins BuBa-Statistik'!H294="~","",'[1]Zins BuBa-Statistik'!H294/100)</f>
        <v>6.4000000000000001E-2</v>
      </c>
      <c r="E37" s="17">
        <f t="shared" si="3"/>
        <v>1.7224E-2</v>
      </c>
      <c r="F37" s="1"/>
      <c r="G37" s="18">
        <f>IF(D37="","",ROUND(+(25*(-PMT(D37,25,QMVS*'[1]Mai-Index'!$H$18,0,0))-(QMVS*'[1]Mai-Index'!$H$18))/25,0))</f>
        <v>3197</v>
      </c>
      <c r="H37" s="27">
        <f>IF(D37="","",ROUND('[1]Mai-Index'!$H$18*QMVS*5.9%,0))</f>
        <v>4575</v>
      </c>
      <c r="I37" s="20">
        <f t="shared" si="4"/>
        <v>7772</v>
      </c>
      <c r="J37" s="21">
        <f t="shared" si="5"/>
        <v>22.41</v>
      </c>
      <c r="L37" s="22"/>
      <c r="M37" s="23"/>
      <c r="N37" s="23"/>
      <c r="O37" s="24"/>
    </row>
    <row r="38" spans="3:15" ht="24.95" hidden="1" customHeight="1">
      <c r="C38" s="15" t="s">
        <v>50</v>
      </c>
      <c r="D38" s="16">
        <f>IF('[1]Zins BuBa-Statistik'!H295="~","",'[1]Zins BuBa-Statistik'!H295/100)</f>
        <v>6.3700000000000007E-2</v>
      </c>
      <c r="E38" s="17">
        <f t="shared" si="3"/>
        <v>1.7298000000000001E-2</v>
      </c>
      <c r="F38" s="1"/>
      <c r="G38" s="18">
        <f>IF(D38="","",ROUND(+(25*(-PMT(D38,25,QMVS*'[1]Mai-Index'!$H$18,0,0))-(QMVS*'[1]Mai-Index'!$H$18))/25,0))</f>
        <v>3179</v>
      </c>
      <c r="H38" s="27">
        <f>IF(D38="","",ROUND('[1]Mai-Index'!$H$18*QMVS*5.9%,0))</f>
        <v>4575</v>
      </c>
      <c r="I38" s="20">
        <f t="shared" si="4"/>
        <v>7754</v>
      </c>
      <c r="J38" s="21">
        <f t="shared" si="5"/>
        <v>22.36</v>
      </c>
      <c r="L38" s="22"/>
      <c r="M38" s="23"/>
      <c r="N38" s="23"/>
      <c r="O38" s="24"/>
    </row>
    <row r="39" spans="3:15" ht="24.95" hidden="1" customHeight="1">
      <c r="C39" s="15" t="s">
        <v>51</v>
      </c>
      <c r="D39" s="16">
        <f>IF('[1]Zins BuBa-Statistik'!H296="~","",'[1]Zins BuBa-Statistik'!H296/100)</f>
        <v>6.3399999999999998E-2</v>
      </c>
      <c r="E39" s="17">
        <f t="shared" si="3"/>
        <v>1.7371999999999999E-2</v>
      </c>
      <c r="F39" s="1"/>
      <c r="G39" s="18">
        <f>IF(D39="","",ROUND(+(25*(-PMT(D39,25,QMVS*'[1]Mai-Index'!$H$18,0,0))-(QMVS*'[1]Mai-Index'!$H$18))/25,0))</f>
        <v>3162</v>
      </c>
      <c r="H39" s="27">
        <f>IF(D39="","",ROUND('[1]Mai-Index'!$H$18*QMVS*5.9%,0))</f>
        <v>4575</v>
      </c>
      <c r="I39" s="20">
        <f t="shared" si="4"/>
        <v>7737</v>
      </c>
      <c r="J39" s="21">
        <f t="shared" si="5"/>
        <v>22.31</v>
      </c>
      <c r="L39" s="22"/>
      <c r="M39" s="23"/>
      <c r="N39" s="23"/>
      <c r="O39" s="24"/>
    </row>
    <row r="40" spans="3:15" ht="24.95" hidden="1" customHeight="1">
      <c r="C40" s="15" t="s">
        <v>52</v>
      </c>
      <c r="D40" s="28">
        <f>IF('[1]Zins BuBa-Statistik'!H297="~","",'[1]Zins BuBa-Statistik'!H297/100)</f>
        <v>6.3099999999999989E-2</v>
      </c>
      <c r="E40" s="29">
        <f t="shared" si="3"/>
        <v>1.7446E-2</v>
      </c>
      <c r="F40" s="1"/>
      <c r="G40" s="34">
        <f>IF(D40="","",ROUND(+(25*(-PMT(D40,25,QMVS*'[1]Mai-Index'!$H$18,0,0))-(QMVS*'[1]Mai-Index'!$H$18))/25,0))</f>
        <v>3144</v>
      </c>
      <c r="H40" s="35">
        <f>IF(D40="","",ROUND('[1]Mai-Index'!$H$18*QMVS*5.9%,0))</f>
        <v>4575</v>
      </c>
      <c r="I40" s="35">
        <f t="shared" si="4"/>
        <v>7719</v>
      </c>
      <c r="J40" s="21">
        <f t="shared" si="5"/>
        <v>22.26</v>
      </c>
      <c r="L40" s="22"/>
      <c r="M40" s="23"/>
      <c r="N40" s="23"/>
      <c r="O40" s="24"/>
    </row>
    <row r="41" spans="3:15" ht="24.95" hidden="1" customHeight="1">
      <c r="C41" s="15" t="s">
        <v>53</v>
      </c>
      <c r="D41" s="16">
        <f>IF('[1]Zins BuBa-Statistik'!H298="~","",'[1]Zins BuBa-Statistik'!H298/100)</f>
        <v>6.2699999999999992E-2</v>
      </c>
      <c r="E41" s="32">
        <f t="shared" si="3"/>
        <v>1.7545000000000002E-2</v>
      </c>
      <c r="F41" s="1"/>
      <c r="G41" s="18">
        <f>IF(D41="","",ROUND(+(25*(-PMT(D41,25,QMVS*'[1]Mai-Index'!$H$19,0,0))-(QMVS*'[1]Mai-Index'!$H$19))/25,0))</f>
        <v>3141</v>
      </c>
      <c r="H41" s="19">
        <f>IF(D41="","",ROUND('[1]Mai-Index'!$H$19*QMVS*5.9%,0))</f>
        <v>4605</v>
      </c>
      <c r="I41" s="20">
        <f>IF(D41="","",G41+H41)</f>
        <v>7746</v>
      </c>
      <c r="J41" s="21">
        <f t="shared" si="5"/>
        <v>22.34</v>
      </c>
      <c r="L41" s="22"/>
      <c r="M41" s="23"/>
      <c r="N41" s="23"/>
      <c r="O41" s="24"/>
    </row>
    <row r="42" spans="3:15" ht="24.95" hidden="1" customHeight="1">
      <c r="C42" s="15" t="s">
        <v>54</v>
      </c>
      <c r="D42" s="16">
        <f>IF('[1]Zins BuBa-Statistik'!H299="~","",'[1]Zins BuBa-Statistik'!H299/100)</f>
        <v>6.2400000000000004E-2</v>
      </c>
      <c r="E42" s="17">
        <f t="shared" si="3"/>
        <v>1.762E-2</v>
      </c>
      <c r="F42" s="1"/>
      <c r="G42" s="18">
        <f>IF(D42="","",ROUND(+(25*(-PMT(D42,25,QMVS*'[1]Mai-Index'!$H$19,0,0))-(QMVS*'[1]Mai-Index'!$H$19))/25,0))</f>
        <v>3124</v>
      </c>
      <c r="H42" s="27">
        <f>IF(D42="","",ROUND('[1]Mai-Index'!$H$19*QMVS*5.9%,0))</f>
        <v>4605</v>
      </c>
      <c r="I42" s="20">
        <f>IF(D42="","",G42+H42)</f>
        <v>7729</v>
      </c>
      <c r="J42" s="21">
        <f t="shared" si="5"/>
        <v>22.29</v>
      </c>
      <c r="L42" s="22"/>
      <c r="M42" s="23"/>
      <c r="N42" s="23"/>
      <c r="O42" s="24"/>
    </row>
    <row r="43" spans="3:15" ht="24.95" hidden="1" customHeight="1">
      <c r="C43" s="15" t="s">
        <v>55</v>
      </c>
      <c r="D43" s="16">
        <f>IF('[1]Zins BuBa-Statistik'!H300="~","",'[1]Zins BuBa-Statistik'!H300/100)</f>
        <v>6.2E-2</v>
      </c>
      <c r="E43" s="17">
        <f t="shared" si="3"/>
        <v>1.772E-2</v>
      </c>
      <c r="F43" s="1"/>
      <c r="G43" s="18">
        <f>IF(D43="","",ROUND(+(25*(-PMT(D43,25,QMVS*'[1]Mai-Index'!$H$19,0,0))-(QMVS*'[1]Mai-Index'!$H$19))/25,0))</f>
        <v>3100</v>
      </c>
      <c r="H43" s="27">
        <f>IF(D43="","",ROUND('[1]Mai-Index'!$H$19*QMVS*5.9%,0))</f>
        <v>4605</v>
      </c>
      <c r="I43" s="20">
        <f>IF(D43="","",G43+H43)</f>
        <v>7705</v>
      </c>
      <c r="J43" s="21">
        <f t="shared" si="5"/>
        <v>22.22</v>
      </c>
      <c r="L43" s="22"/>
      <c r="M43" s="23"/>
      <c r="N43" s="23"/>
      <c r="O43" s="24"/>
    </row>
    <row r="44" spans="3:15" ht="24.95" hidden="1" customHeight="1">
      <c r="C44" s="15" t="s">
        <v>56</v>
      </c>
      <c r="D44" s="16">
        <f>IF('[1]Zins BuBa-Statistik'!H301="~","",'[1]Zins BuBa-Statistik'!H301/100)</f>
        <v>6.1699999999999998E-2</v>
      </c>
      <c r="E44" s="17">
        <f t="shared" si="3"/>
        <v>1.7794999999999998E-2</v>
      </c>
      <c r="F44" s="1"/>
      <c r="G44" s="18">
        <f>IF(D44="","",ROUND(+(25*(-PMT(D44,25,QMVS*'[1]Mai-Index'!$H$19,0,0))-(QMVS*'[1]Mai-Index'!$H$19))/25,0))</f>
        <v>3083</v>
      </c>
      <c r="H44" s="27">
        <f>IF(D44="","",ROUND('[1]Mai-Index'!$H$19*QMVS*5.9%,0))</f>
        <v>4605</v>
      </c>
      <c r="I44" s="20">
        <f>IF(D44="","",G44+H44)</f>
        <v>7688</v>
      </c>
      <c r="J44" s="21">
        <f t="shared" si="5"/>
        <v>22.17</v>
      </c>
      <c r="L44" s="22"/>
      <c r="M44" s="23"/>
      <c r="N44" s="23"/>
      <c r="O44" s="24"/>
    </row>
    <row r="45" spans="3:15" ht="24.95" hidden="1" customHeight="1">
      <c r="C45" s="15" t="s">
        <v>57</v>
      </c>
      <c r="D45" s="16">
        <f>IF('[1]Zins BuBa-Statistik'!H302="~","",'[1]Zins BuBa-Statistik'!H302/100)</f>
        <v>6.13E-2</v>
      </c>
      <c r="E45" s="17">
        <f t="shared" si="3"/>
        <v>1.7895999999999999E-2</v>
      </c>
      <c r="F45" s="1"/>
      <c r="G45" s="18">
        <f>IF(D45="","",ROUND(+(25*(-PMT(D45,25,QMVS*'[1]Mai-Index'!$H$19,0,0))-(QMVS*'[1]Mai-Index'!$H$19))/25,0))</f>
        <v>3059</v>
      </c>
      <c r="H45" s="27">
        <f>IF(D45="","",ROUND('[1]Mai-Index'!$H$19*QMVS*5.9%,0))</f>
        <v>4605</v>
      </c>
      <c r="I45" s="20">
        <f>IF(D45="","",G45+H45)</f>
        <v>7664</v>
      </c>
      <c r="J45" s="21">
        <f t="shared" si="5"/>
        <v>22.1</v>
      </c>
      <c r="L45" s="22"/>
      <c r="M45" s="23"/>
      <c r="N45" s="23"/>
      <c r="O45" s="24"/>
    </row>
    <row r="46" spans="3:15" ht="24.95" hidden="1" customHeight="1">
      <c r="C46" s="15" t="s">
        <v>58</v>
      </c>
      <c r="D46" s="16">
        <f>IF('[1]Zins BuBa-Statistik'!H303="~","",'[1]Zins BuBa-Statistik'!H303/100)</f>
        <v>6.0999999999999999E-2</v>
      </c>
      <c r="E46" s="17">
        <f t="shared" si="3"/>
        <v>1.7971999999999998E-2</v>
      </c>
      <c r="F46" s="1"/>
      <c r="G46" s="18">
        <f>IF(D46="","",ROUND(+(25*(-PMT(D46,25,QMVS*'[1]Mai-Index'!$H$19,0,0))-(QMVS*'[1]Mai-Index'!$H$19))/25,0))</f>
        <v>3042</v>
      </c>
      <c r="H46" s="27">
        <f>IF(D46="","",ROUND('[1]Mai-Index'!$H$19*QMVS*5.9%,0))</f>
        <v>4605</v>
      </c>
      <c r="I46" s="20">
        <f t="shared" ref="I46:I52" si="6">IF(D46="","",G46+H46)</f>
        <v>7647</v>
      </c>
      <c r="J46" s="21">
        <f t="shared" si="5"/>
        <v>22.05</v>
      </c>
      <c r="L46" s="22"/>
      <c r="M46" s="23"/>
      <c r="N46" s="23"/>
      <c r="O46" s="24"/>
    </row>
    <row r="47" spans="3:15" ht="24.95" hidden="1" customHeight="1">
      <c r="C47" s="15" t="s">
        <v>59</v>
      </c>
      <c r="D47" s="16">
        <f>IF('[1]Zins BuBa-Statistik'!H304="~","",'[1]Zins BuBa-Statistik'!H304/100)</f>
        <v>6.0700000000000004E-2</v>
      </c>
      <c r="E47" s="17">
        <f t="shared" si="3"/>
        <v>1.8048000000000002E-2</v>
      </c>
      <c r="F47" s="1"/>
      <c r="G47" s="18">
        <f>IF(D47="","",ROUND(+(25*(-PMT(D47,25,QMVS*'[1]Mai-Index'!$H$19,0,0))-(QMVS*'[1]Mai-Index'!$H$19))/25,0))</f>
        <v>3024</v>
      </c>
      <c r="H47" s="27">
        <f>IF(D47="","",ROUND('[1]Mai-Index'!$H$19*QMVS*5.9%,0))</f>
        <v>4605</v>
      </c>
      <c r="I47" s="20">
        <f t="shared" si="6"/>
        <v>7629</v>
      </c>
      <c r="J47" s="21">
        <f t="shared" si="5"/>
        <v>22</v>
      </c>
      <c r="L47" s="22"/>
      <c r="M47" s="23"/>
      <c r="N47" s="23"/>
      <c r="O47" s="24"/>
    </row>
    <row r="48" spans="3:15" ht="24.95" hidden="1" customHeight="1">
      <c r="C48" s="15" t="s">
        <v>60</v>
      </c>
      <c r="D48" s="16">
        <f>IF('[1]Zins BuBa-Statistik'!H305="~","",'[1]Zins BuBa-Statistik'!H305/100)</f>
        <v>6.0400000000000002E-2</v>
      </c>
      <c r="E48" s="17">
        <f t="shared" si="3"/>
        <v>1.8124000000000001E-2</v>
      </c>
      <c r="F48" s="1"/>
      <c r="G48" s="18">
        <f>IF(D48="","",ROUND(+(25*(-PMT(D48,25,QMVS*'[1]Mai-Index'!$H$19,0,0))-(QMVS*'[1]Mai-Index'!$H$19))/25,0))</f>
        <v>3007</v>
      </c>
      <c r="H48" s="27">
        <f>IF(D48="","",ROUND('[1]Mai-Index'!$H$19*QMVS*5.9%,0))</f>
        <v>4605</v>
      </c>
      <c r="I48" s="20">
        <f t="shared" si="6"/>
        <v>7612</v>
      </c>
      <c r="J48" s="21">
        <f t="shared" si="5"/>
        <v>21.95</v>
      </c>
      <c r="L48" s="22"/>
      <c r="M48" s="23"/>
      <c r="N48" s="23"/>
      <c r="O48" s="24"/>
    </row>
    <row r="49" spans="2:15" ht="24.95" hidden="1" customHeight="1">
      <c r="C49" s="15" t="s">
        <v>61</v>
      </c>
      <c r="D49" s="16">
        <f>IF('[1]Zins BuBa-Statistik'!H306="~","",'[1]Zins BuBa-Statistik'!H306/100)</f>
        <v>0.06</v>
      </c>
      <c r="E49" s="17">
        <f t="shared" si="3"/>
        <v>1.8227E-2</v>
      </c>
      <c r="F49" s="1"/>
      <c r="G49" s="18">
        <f>IF(D49="","",ROUND(+(25*(-PMT(D49,25,QMVS*'[1]Mai-Index'!$H$19,0,0))-(QMVS*'[1]Mai-Index'!$H$19))/25,0))</f>
        <v>2984</v>
      </c>
      <c r="H49" s="27">
        <f>IF(D49="","",ROUND('[1]Mai-Index'!$H$19*QMVS*5.9%,0))</f>
        <v>4605</v>
      </c>
      <c r="I49" s="20">
        <f t="shared" si="6"/>
        <v>7589</v>
      </c>
      <c r="J49" s="21">
        <f t="shared" si="5"/>
        <v>21.89</v>
      </c>
      <c r="L49" s="22"/>
      <c r="M49" s="23"/>
      <c r="N49" s="23"/>
      <c r="O49" s="24"/>
    </row>
    <row r="50" spans="2:15" ht="24.95" hidden="1" customHeight="1">
      <c r="C50" s="15" t="s">
        <v>62</v>
      </c>
      <c r="D50" s="16">
        <f>IF('[1]Zins BuBa-Statistik'!H307="~","",'[1]Zins BuBa-Statistik'!H307/100)</f>
        <v>5.9699999999999996E-2</v>
      </c>
      <c r="E50" s="17">
        <f t="shared" si="3"/>
        <v>1.8304000000000001E-2</v>
      </c>
      <c r="F50" s="1"/>
      <c r="G50" s="18">
        <f>IF(D50="","",ROUND(+(25*(-PMT(D50,25,QMVS*'[1]Mai-Index'!$H$19,0,0))-(QMVS*'[1]Mai-Index'!$H$19))/25,0))</f>
        <v>2966</v>
      </c>
      <c r="H50" s="27">
        <f>IF(D50="","",ROUND('[1]Mai-Index'!$H$19*QMVS*5.9%,0))</f>
        <v>4605</v>
      </c>
      <c r="I50" s="20">
        <f t="shared" si="6"/>
        <v>7571</v>
      </c>
      <c r="J50" s="21">
        <f t="shared" si="5"/>
        <v>21.83</v>
      </c>
      <c r="L50" s="22"/>
      <c r="M50" s="23"/>
      <c r="N50" s="23"/>
      <c r="O50" s="24"/>
    </row>
    <row r="51" spans="2:15" ht="24.95" hidden="1" customHeight="1">
      <c r="C51" s="15" t="s">
        <v>63</v>
      </c>
      <c r="D51" s="16">
        <f>IF('[1]Zins BuBa-Statistik'!H308="~","",'[1]Zins BuBa-Statistik'!H308/100)</f>
        <v>5.9400000000000001E-2</v>
      </c>
      <c r="E51" s="17">
        <f t="shared" si="3"/>
        <v>1.8381000000000002E-2</v>
      </c>
      <c r="F51" s="1"/>
      <c r="G51" s="18">
        <f>IF(D51="","",ROUND(+(25*(-PMT(D51,25,QMVS*'[1]Mai-Index'!$H$19,0,0))-(QMVS*'[1]Mai-Index'!$H$19))/25,0))</f>
        <v>2949</v>
      </c>
      <c r="H51" s="27">
        <f>IF(D51="","",ROUND('[1]Mai-Index'!$H$19*QMVS*5.9%,0))</f>
        <v>4605</v>
      </c>
      <c r="I51" s="20">
        <f t="shared" si="6"/>
        <v>7554</v>
      </c>
      <c r="J51" s="21">
        <f t="shared" si="5"/>
        <v>21.79</v>
      </c>
      <c r="L51" s="22"/>
      <c r="M51" s="23"/>
      <c r="N51" s="23"/>
      <c r="O51" s="24"/>
    </row>
    <row r="52" spans="2:15" ht="24.95" hidden="1" customHeight="1">
      <c r="C52" s="15" t="s">
        <v>64</v>
      </c>
      <c r="D52" s="28">
        <f>IF('[1]Zins BuBa-Statistik'!H309="~","",'[1]Zins BuBa-Statistik'!H309/100)</f>
        <v>5.91E-2</v>
      </c>
      <c r="E52" s="29">
        <f t="shared" si="3"/>
        <v>1.8459E-2</v>
      </c>
      <c r="F52" s="1"/>
      <c r="G52" s="30">
        <f>IF(D52="","",ROUND(+(25*(-PMT(D52,25,QMVS*'[1]Mai-Index'!$H$19,0,0))-(QMVS*'[1]Mai-Index'!$H$19))/25,0))</f>
        <v>2931</v>
      </c>
      <c r="H52" s="31">
        <f>IF(D52="","",ROUND('[1]Mai-Index'!$H$19*QMVS*5.9%,0))</f>
        <v>4605</v>
      </c>
      <c r="I52" s="36">
        <f t="shared" si="6"/>
        <v>7536</v>
      </c>
      <c r="J52" s="21">
        <f t="shared" si="5"/>
        <v>21.73</v>
      </c>
      <c r="L52" s="22"/>
      <c r="M52" s="23"/>
      <c r="N52" s="23"/>
      <c r="O52" s="24"/>
    </row>
    <row r="53" spans="2:15" ht="24.95" hidden="1" customHeight="1">
      <c r="B53" s="1"/>
      <c r="C53" s="15" t="s">
        <v>65</v>
      </c>
      <c r="D53" s="16">
        <f>IF('[1]Zins BuBa-Statistik'!H310="~","",'[1]Zins BuBa-Statistik'!H310/100)</f>
        <v>5.8799999999999998E-2</v>
      </c>
      <c r="E53" s="17">
        <f t="shared" si="3"/>
        <v>1.8537000000000001E-2</v>
      </c>
      <c r="F53" s="1"/>
      <c r="G53" s="18">
        <f>IF(D53="","",ROUND(+(25*(-PMT(D53,25,QMVS*'[1]Mai-Index'!$H$20,0,0))-(QMVS*'[1]Mai-Index'!$H$20))/25,0))</f>
        <v>2957</v>
      </c>
      <c r="H53" s="19">
        <f>IF(D53="","",ROUND('[1]Mai-Index'!$H$20*QMVS*5.9%,0))</f>
        <v>4673</v>
      </c>
      <c r="I53" s="20">
        <f>IF(D53="","",G53+H53)</f>
        <v>7630</v>
      </c>
      <c r="J53" s="21">
        <f>IF(D53="","",ROUND(I53/365/95%,2))</f>
        <v>22</v>
      </c>
      <c r="L53" s="22"/>
      <c r="M53" s="23"/>
      <c r="N53" s="23"/>
      <c r="O53" s="24"/>
    </row>
    <row r="54" spans="2:15" ht="24.95" hidden="1" customHeight="1">
      <c r="B54" s="1"/>
      <c r="C54" s="15" t="s">
        <v>66</v>
      </c>
      <c r="D54" s="16">
        <f>IF('[1]Zins BuBa-Statistik'!H311="~","",'[1]Zins BuBa-Statistik'!H311/100)</f>
        <v>5.8600000000000006E-2</v>
      </c>
      <c r="E54" s="17">
        <f t="shared" si="3"/>
        <v>1.8589000000000001E-2</v>
      </c>
      <c r="F54" s="1"/>
      <c r="G54" s="18">
        <f>IF(D54="","",ROUND(+(25*(-PMT(D54,25,QMVS*'[1]Mai-Index'!$H$20,0,0))-(QMVS*'[1]Mai-Index'!$H$20))/25,0))</f>
        <v>2945</v>
      </c>
      <c r="H54" s="27">
        <f>IF(D54="","",ROUND('[1]Mai-Index'!$H$20*QMVS*5.9%,0))</f>
        <v>4673</v>
      </c>
      <c r="I54" s="20">
        <f>IF(D54="","",G54+H54)</f>
        <v>7618</v>
      </c>
      <c r="J54" s="21">
        <f>IF(D54="","",ROUND(I54/365/95%,2))</f>
        <v>21.97</v>
      </c>
      <c r="L54" s="22"/>
      <c r="M54" s="23"/>
      <c r="N54" s="23"/>
      <c r="O54" s="24"/>
    </row>
    <row r="55" spans="2:15" ht="24.95" hidden="1" customHeight="1">
      <c r="B55" s="1"/>
      <c r="C55" s="15" t="s">
        <v>67</v>
      </c>
      <c r="D55" s="16">
        <f>IF('[1]Zins BuBa-Statistik'!H312="~","",'[1]Zins BuBa-Statistik'!H312/100)</f>
        <v>5.8299999999999998E-2</v>
      </c>
      <c r="E55" s="17">
        <f t="shared" si="3"/>
        <v>1.8668000000000001E-2</v>
      </c>
      <c r="F55" s="1"/>
      <c r="G55" s="18">
        <f>IF(D55="","",ROUND(+(25*(-PMT(D55,25,QMVS*'[1]Mai-Index'!$H$20,0,0))-(QMVS*'[1]Mai-Index'!$H$20))/25,0))</f>
        <v>2928</v>
      </c>
      <c r="H55" s="27">
        <f>IF(D55="","",ROUND('[1]Mai-Index'!$H$20*QMVS*5.9%,0))</f>
        <v>4673</v>
      </c>
      <c r="I55" s="20">
        <f>IF(D55="","",G55+H55)</f>
        <v>7601</v>
      </c>
      <c r="J55" s="21">
        <f>IF(D55="","",ROUND(I55/365/95%,2))</f>
        <v>21.92</v>
      </c>
      <c r="L55" s="22"/>
      <c r="M55" s="23"/>
      <c r="N55" s="23"/>
      <c r="O55" s="24"/>
    </row>
    <row r="56" spans="2:15" ht="24.95" hidden="1" customHeight="1">
      <c r="B56" s="1"/>
      <c r="C56" s="15" t="s">
        <v>68</v>
      </c>
      <c r="D56" s="16">
        <f>IF('[1]Zins BuBa-Statistik'!H313="~","",'[1]Zins BuBa-Statistik'!H313/100)</f>
        <v>5.8099999999999999E-2</v>
      </c>
      <c r="E56" s="17">
        <f t="shared" si="3"/>
        <v>1.8720000000000001E-2</v>
      </c>
      <c r="F56" s="1"/>
      <c r="G56" s="18">
        <f>IF(D56="","",ROUND(+(25*(-PMT(D56,25,QMVS*'[1]Mai-Index'!$H$20,0,0))-(QMVS*'[1]Mai-Index'!$H$20))/25,0))</f>
        <v>2916</v>
      </c>
      <c r="H56" s="27">
        <f>IF(D56="","",ROUND('[1]Mai-Index'!$H$20*QMVS*5.9%,0))</f>
        <v>4673</v>
      </c>
      <c r="I56" s="20">
        <f t="shared" ref="I56:I113" si="7">IF(D56="","",G56+H56)</f>
        <v>7589</v>
      </c>
      <c r="J56" s="21">
        <f t="shared" ref="J56:J113" si="8">IF(D56="","",ROUND(I56/365/95%,2))</f>
        <v>21.89</v>
      </c>
      <c r="L56" s="22"/>
      <c r="M56" s="23"/>
      <c r="N56" s="23"/>
      <c r="O56" s="24"/>
    </row>
    <row r="57" spans="2:15" ht="24.95" hidden="1" customHeight="1">
      <c r="B57" s="1"/>
      <c r="C57" s="15" t="s">
        <v>69</v>
      </c>
      <c r="D57" s="16">
        <f>IF('[1]Zins BuBa-Statistik'!H314="~","",'[1]Zins BuBa-Statistik'!H314/100)</f>
        <v>5.7800000000000004E-2</v>
      </c>
      <c r="E57" s="17">
        <f t="shared" si="3"/>
        <v>1.8799E-2</v>
      </c>
      <c r="F57" s="1"/>
      <c r="G57" s="18">
        <f>IF(D57="","",ROUND(+(25*(-PMT(D57,25,QMVS*'[1]Mai-Index'!$H$20,0,0))-(QMVS*'[1]Mai-Index'!$H$20))/25,0))</f>
        <v>2899</v>
      </c>
      <c r="H57" s="27">
        <f>IF(D57="","",ROUND('[1]Mai-Index'!$H$20*QMVS*5.9%,0))</f>
        <v>4673</v>
      </c>
      <c r="I57" s="20">
        <f t="shared" si="7"/>
        <v>7572</v>
      </c>
      <c r="J57" s="21">
        <f t="shared" si="8"/>
        <v>21.84</v>
      </c>
      <c r="L57" s="22"/>
      <c r="M57" s="23"/>
      <c r="N57" s="23"/>
      <c r="O57" s="24"/>
    </row>
    <row r="58" spans="2:15" ht="24.95" hidden="1" customHeight="1">
      <c r="B58" s="1"/>
      <c r="C58" s="15" t="s">
        <v>70</v>
      </c>
      <c r="D58" s="16">
        <f>IF('[1]Zins BuBa-Statistik'!H315="~","",'[1]Zins BuBa-Statistik'!H315/100)</f>
        <v>5.7500000000000002E-2</v>
      </c>
      <c r="E58" s="17">
        <f t="shared" si="3"/>
        <v>1.8877999999999999E-2</v>
      </c>
      <c r="F58" s="1"/>
      <c r="G58" s="18">
        <f>IF(D58="","",ROUND(+(25*(-PMT(D58,25,QMVS*'[1]Mai-Index'!$H$20,0,0))-(QMVS*'[1]Mai-Index'!$H$20))/25,0))</f>
        <v>2881</v>
      </c>
      <c r="H58" s="27">
        <f>IF(D58="","",ROUND('[1]Mai-Index'!$H$20*QMVS*5.9%,0))</f>
        <v>4673</v>
      </c>
      <c r="I58" s="20">
        <f t="shared" si="7"/>
        <v>7554</v>
      </c>
      <c r="J58" s="21">
        <f t="shared" si="8"/>
        <v>21.79</v>
      </c>
      <c r="L58" s="22"/>
      <c r="M58" s="23"/>
      <c r="N58" s="23"/>
      <c r="O58" s="24"/>
    </row>
    <row r="59" spans="2:15" ht="24.95" hidden="1" customHeight="1">
      <c r="B59" s="1"/>
      <c r="C59" s="15" t="s">
        <v>71</v>
      </c>
      <c r="D59" s="16">
        <f>IF('[1]Zins BuBa-Statistik'!H316="~","",'[1]Zins BuBa-Statistik'!H316/100)</f>
        <v>5.7300000000000004E-2</v>
      </c>
      <c r="E59" s="17">
        <f t="shared" si="3"/>
        <v>1.8931E-2</v>
      </c>
      <c r="F59" s="1"/>
      <c r="G59" s="18">
        <f>IF(D59="","",ROUND(+(25*(-PMT(D59,25,QMVS*'[1]Mai-Index'!$H$20,0,0))-(QMVS*'[1]Mai-Index'!$H$20))/25,0))</f>
        <v>2870</v>
      </c>
      <c r="H59" s="27">
        <f>IF(D59="","",ROUND('[1]Mai-Index'!$H$20*QMVS*5.9%,0))</f>
        <v>4673</v>
      </c>
      <c r="I59" s="20">
        <f t="shared" si="7"/>
        <v>7543</v>
      </c>
      <c r="J59" s="21">
        <f t="shared" si="8"/>
        <v>21.75</v>
      </c>
      <c r="L59" s="22"/>
      <c r="M59" s="23"/>
      <c r="N59" s="23"/>
      <c r="O59" s="24"/>
    </row>
    <row r="60" spans="2:15" ht="24.95" hidden="1" customHeight="1">
      <c r="B60" s="1"/>
      <c r="C60" s="15" t="s">
        <v>72</v>
      </c>
      <c r="D60" s="16">
        <f>IF('[1]Zins BuBa-Statistik'!H317="~","",'[1]Zins BuBa-Statistik'!H317/100)</f>
        <v>5.7000000000000002E-2</v>
      </c>
      <c r="E60" s="17">
        <f t="shared" si="3"/>
        <v>1.9011E-2</v>
      </c>
      <c r="F60" s="1"/>
      <c r="G60" s="18">
        <f>IF(D60="","",ROUND(+(25*(-PMT(D60,25,QMVS*'[1]Mai-Index'!$H$20,0,0))-(QMVS*'[1]Mai-Index'!$H$20))/25,0))</f>
        <v>2852</v>
      </c>
      <c r="H60" s="27">
        <f>IF(D60="","",ROUND('[1]Mai-Index'!$H$20*QMVS*5.9%,0))</f>
        <v>4673</v>
      </c>
      <c r="I60" s="20">
        <f t="shared" si="7"/>
        <v>7525</v>
      </c>
      <c r="J60" s="21">
        <f t="shared" si="8"/>
        <v>21.7</v>
      </c>
      <c r="L60" s="22"/>
      <c r="M60" s="23"/>
      <c r="N60" s="23"/>
      <c r="O60" s="24"/>
    </row>
    <row r="61" spans="2:15" ht="24.95" hidden="1" customHeight="1">
      <c r="B61" s="1"/>
      <c r="C61" s="15" t="s">
        <v>73</v>
      </c>
      <c r="D61" s="16">
        <f>IF('[1]Zins BuBa-Statistik'!H318="~","",'[1]Zins BuBa-Statistik'!H318/100)</f>
        <v>5.6799999999999996E-2</v>
      </c>
      <c r="E61" s="17">
        <f t="shared" si="3"/>
        <v>1.9064000000000001E-2</v>
      </c>
      <c r="F61" s="1"/>
      <c r="G61" s="18">
        <f>IF(D61="","",ROUND(+(25*(-PMT(D61,25,QMVS*'[1]Mai-Index'!$H$20,0,0))-(QMVS*'[1]Mai-Index'!$H$20))/25,0))</f>
        <v>2840</v>
      </c>
      <c r="H61" s="27">
        <f>IF(D61="","",ROUND('[1]Mai-Index'!$H$20*QMVS*5.9%,0))</f>
        <v>4673</v>
      </c>
      <c r="I61" s="20">
        <f t="shared" si="7"/>
        <v>7513</v>
      </c>
      <c r="J61" s="21">
        <f t="shared" si="8"/>
        <v>21.67</v>
      </c>
      <c r="L61" s="22"/>
      <c r="M61" s="23"/>
      <c r="N61" s="23"/>
      <c r="O61" s="24"/>
    </row>
    <row r="62" spans="2:15" ht="24.95" hidden="1" customHeight="1">
      <c r="B62" s="1"/>
      <c r="C62" s="15" t="s">
        <v>74</v>
      </c>
      <c r="D62" s="16">
        <f>IF('[1]Zins BuBa-Statistik'!H319="~","",'[1]Zins BuBa-Statistik'!H319/100)</f>
        <v>5.6600000000000004E-2</v>
      </c>
      <c r="E62" s="17">
        <f t="shared" si="3"/>
        <v>1.9118E-2</v>
      </c>
      <c r="F62" s="1"/>
      <c r="G62" s="18">
        <f>IF(D62="","",ROUND(+(25*(-PMT(D62,25,QMVS*'[1]Mai-Index'!$H$20,0,0))-(QMVS*'[1]Mai-Index'!$H$20))/25,0))</f>
        <v>2829</v>
      </c>
      <c r="H62" s="27">
        <f>IF(D62="","",ROUND('[1]Mai-Index'!$H$20*QMVS*5.9%,0))</f>
        <v>4673</v>
      </c>
      <c r="I62" s="20">
        <f t="shared" si="7"/>
        <v>7502</v>
      </c>
      <c r="J62" s="21">
        <f t="shared" si="8"/>
        <v>21.64</v>
      </c>
      <c r="L62" s="22"/>
      <c r="M62" s="23"/>
      <c r="N62" s="23"/>
      <c r="O62" s="24"/>
    </row>
    <row r="63" spans="2:15" ht="24.95" hidden="1" customHeight="1">
      <c r="B63" s="1"/>
      <c r="C63" s="15" t="s">
        <v>75</v>
      </c>
      <c r="D63" s="16">
        <f>IF('[1]Zins BuBa-Statistik'!H320="~","",'[1]Zins BuBa-Statistik'!H320/100)</f>
        <v>5.6399999999999999E-2</v>
      </c>
      <c r="E63" s="17">
        <f t="shared" si="3"/>
        <v>1.9171000000000001E-2</v>
      </c>
      <c r="F63" s="1"/>
      <c r="G63" s="18">
        <f>IF(D63="","",ROUND(+(25*(-PMT(D63,25,QMVS*'[1]Mai-Index'!$H$20,0,0))-(QMVS*'[1]Mai-Index'!$H$20))/25,0))</f>
        <v>2817</v>
      </c>
      <c r="H63" s="27">
        <f>IF(D63="","",ROUND('[1]Mai-Index'!$H$20*QMVS*5.9%,0))</f>
        <v>4673</v>
      </c>
      <c r="I63" s="20">
        <f t="shared" si="7"/>
        <v>7490</v>
      </c>
      <c r="J63" s="21">
        <f t="shared" si="8"/>
        <v>21.6</v>
      </c>
      <c r="L63" s="22"/>
      <c r="M63" s="23"/>
      <c r="N63" s="23"/>
      <c r="O63" s="24"/>
    </row>
    <row r="64" spans="2:15" ht="24.95" hidden="1" customHeight="1">
      <c r="B64" s="1"/>
      <c r="C64" s="15" t="s">
        <v>76</v>
      </c>
      <c r="D64" s="28">
        <f>IF('[1]Zins BuBa-Statistik'!H321="~","",'[1]Zins BuBa-Statistik'!H321/100)</f>
        <v>5.6100000000000004E-2</v>
      </c>
      <c r="E64" s="29">
        <f t="shared" si="3"/>
        <v>1.9251999999999998E-2</v>
      </c>
      <c r="F64" s="1"/>
      <c r="G64" s="30">
        <f>IF(D64="","",ROUND(+(25*(-PMT(D64,25,QMVS*'[1]Mai-Index'!$H$20,0,0))-(QMVS*'[1]Mai-Index'!$H$20))/25,0))</f>
        <v>2800</v>
      </c>
      <c r="H64" s="31">
        <f>IF(D64="","",ROUND('[1]Mai-Index'!$H$20*QMVS*5.9%,0))</f>
        <v>4673</v>
      </c>
      <c r="I64" s="36">
        <f t="shared" si="7"/>
        <v>7473</v>
      </c>
      <c r="J64" s="21">
        <f t="shared" si="8"/>
        <v>21.55</v>
      </c>
      <c r="L64" s="22"/>
      <c r="M64" s="23"/>
      <c r="N64" s="23"/>
      <c r="O64" s="24"/>
    </row>
    <row r="65" spans="2:15" ht="24.95" hidden="1" customHeight="1">
      <c r="B65" s="1"/>
      <c r="C65" s="15" t="s">
        <v>77</v>
      </c>
      <c r="D65" s="16">
        <f>IF('[1]Zins BuBa-Statistik'!H322="~","",'[1]Zins BuBa-Statistik'!H322/100)</f>
        <v>5.5899999999999998E-2</v>
      </c>
      <c r="E65" s="17">
        <f t="shared" si="3"/>
        <v>1.9304999999999999E-2</v>
      </c>
      <c r="F65" s="1"/>
      <c r="G65" s="18">
        <f>IF(D65="","",ROUND(+(25*(-PMT(D65,25,QMVS*'[1]Mai-Index'!$H$21,0,0))-(QMVS*'[1]Mai-Index'!$H$21))/25,0))</f>
        <v>3001</v>
      </c>
      <c r="H65" s="19">
        <f>IF(D65="","",ROUND('[1]Mai-Index'!$H$21*QMVS*5.9%,0))</f>
        <v>5030</v>
      </c>
      <c r="I65" s="20">
        <f t="shared" si="7"/>
        <v>8031</v>
      </c>
      <c r="J65" s="21">
        <f t="shared" si="8"/>
        <v>23.16</v>
      </c>
      <c r="L65" s="22"/>
      <c r="M65" s="23"/>
      <c r="N65" s="23"/>
      <c r="O65" s="24"/>
    </row>
    <row r="66" spans="2:15" ht="24.95" hidden="1" customHeight="1">
      <c r="B66" s="1"/>
      <c r="C66" s="15" t="s">
        <v>78</v>
      </c>
      <c r="D66" s="16">
        <f>IF('[1]Zins BuBa-Statistik'!H323="~","",'[1]Zins BuBa-Statistik'!H323/100)</f>
        <v>5.57E-2</v>
      </c>
      <c r="E66" s="17">
        <f t="shared" si="3"/>
        <v>1.9359000000000001E-2</v>
      </c>
      <c r="F66" s="1"/>
      <c r="G66" s="18">
        <f>IF(D66="","",ROUND(+(25*(-PMT(D66,25,QMVS*'[1]Mai-Index'!$H$21,0,0))-(QMVS*'[1]Mai-Index'!$H$21))/25,0))</f>
        <v>2989</v>
      </c>
      <c r="H66" s="27">
        <f>IF(D66="","",ROUND('[1]Mai-Index'!$H$21*QMVS*5.9%,0))</f>
        <v>5030</v>
      </c>
      <c r="I66" s="20">
        <f t="shared" si="7"/>
        <v>8019</v>
      </c>
      <c r="J66" s="21">
        <f t="shared" si="8"/>
        <v>23.13</v>
      </c>
      <c r="L66" s="22"/>
      <c r="M66" s="23"/>
      <c r="N66" s="23"/>
      <c r="O66" s="24"/>
    </row>
    <row r="67" spans="2:15" ht="24.95" hidden="1" customHeight="1">
      <c r="B67" s="1"/>
      <c r="C67" s="15" t="s">
        <v>79</v>
      </c>
      <c r="D67" s="16">
        <f>IF('[1]Zins BuBa-Statistik'!H324="~","",'[1]Zins BuBa-Statistik'!H324/100)</f>
        <v>5.5599999999999997E-2</v>
      </c>
      <c r="E67" s="17">
        <f t="shared" si="3"/>
        <v>1.9386E-2</v>
      </c>
      <c r="F67" s="1"/>
      <c r="G67" s="18">
        <f>IF(D67="","",ROUND(+(25*(-PMT(D67,25,QMVS*'[1]Mai-Index'!$H$21,0,0))-(QMVS*'[1]Mai-Index'!$H$21))/25,0))</f>
        <v>2983</v>
      </c>
      <c r="H67" s="27">
        <f>IF(D67="","",ROUND('[1]Mai-Index'!$H$21*QMVS*5.9%,0))</f>
        <v>5030</v>
      </c>
      <c r="I67" s="20">
        <f t="shared" si="7"/>
        <v>8013</v>
      </c>
      <c r="J67" s="21">
        <f t="shared" si="8"/>
        <v>23.11</v>
      </c>
      <c r="L67" s="22"/>
      <c r="M67" s="23"/>
      <c r="N67" s="23"/>
      <c r="O67" s="24"/>
    </row>
    <row r="68" spans="2:15" ht="24.95" hidden="1" customHeight="1">
      <c r="B68" s="1"/>
      <c r="C68" s="15" t="s">
        <v>80</v>
      </c>
      <c r="D68" s="16">
        <f>IF('[1]Zins BuBa-Statistik'!H325="~","",'[1]Zins BuBa-Statistik'!H325/100)</f>
        <v>5.5399999999999998E-2</v>
      </c>
      <c r="E68" s="17">
        <f t="shared" si="3"/>
        <v>1.9441E-2</v>
      </c>
      <c r="F68" s="1"/>
      <c r="G68" s="18">
        <f>IF(D68="","",ROUND(+(25*(-PMT(D68,25,QMVS*'[1]Mai-Index'!$H$21,0,0))-(QMVS*'[1]Mai-Index'!$H$21))/25,0))</f>
        <v>2970</v>
      </c>
      <c r="H68" s="27">
        <f>IF(D68="","",ROUND('[1]Mai-Index'!$H$21*QMVS*5.9%,0))</f>
        <v>5030</v>
      </c>
      <c r="I68" s="20">
        <f t="shared" si="7"/>
        <v>8000</v>
      </c>
      <c r="J68" s="21">
        <f t="shared" si="8"/>
        <v>23.07</v>
      </c>
      <c r="L68" s="22"/>
      <c r="M68" s="23"/>
      <c r="N68" s="23"/>
      <c r="O68" s="24"/>
    </row>
    <row r="69" spans="2:15" ht="24.95" hidden="1" customHeight="1">
      <c r="B69" s="1"/>
      <c r="C69" s="15" t="s">
        <v>81</v>
      </c>
      <c r="D69" s="16">
        <f>IF('[1]Zins BuBa-Statistik'!H326="~","",'[1]Zins BuBa-Statistik'!H326/100)</f>
        <v>5.5199999999999999E-2</v>
      </c>
      <c r="E69" s="17">
        <f t="shared" si="3"/>
        <v>1.9494999999999998E-2</v>
      </c>
      <c r="F69" s="1"/>
      <c r="G69" s="18">
        <f>IF(D69="","",ROUND(+(25*(-PMT(D69,25,QMVS*'[1]Mai-Index'!$H$21,0,0))-(QMVS*'[1]Mai-Index'!$H$21))/25,0))</f>
        <v>2958</v>
      </c>
      <c r="H69" s="27">
        <f>IF(D69="","",ROUND('[1]Mai-Index'!$H$21*QMVS*5.9%,0))</f>
        <v>5030</v>
      </c>
      <c r="I69" s="20">
        <f t="shared" si="7"/>
        <v>7988</v>
      </c>
      <c r="J69" s="21">
        <f t="shared" si="8"/>
        <v>23.04</v>
      </c>
      <c r="L69" s="22"/>
      <c r="M69" s="23"/>
      <c r="N69" s="23"/>
      <c r="O69" s="24"/>
    </row>
    <row r="70" spans="2:15" ht="24.95" hidden="1" customHeight="1">
      <c r="B70" s="1"/>
      <c r="C70" s="15" t="s">
        <v>82</v>
      </c>
      <c r="D70" s="37">
        <f>IF('[1]Zins BuBa-Statistik'!H327="~","",'[1]Zins BuBa-Statistik'!H327/100)</f>
        <v>5.5E-2</v>
      </c>
      <c r="E70" s="29">
        <f t="shared" si="3"/>
        <v>1.9549E-2</v>
      </c>
      <c r="F70" s="1"/>
      <c r="G70" s="30">
        <f>IF(D70="","",ROUND(+(25*(-PMT(D70,25,QMVS*'[1]Mai-Index'!$H$21,0,0))-(QMVS*'[1]Mai-Index'!$H$21))/25,0))</f>
        <v>2945</v>
      </c>
      <c r="H70" s="38">
        <f>IF(D70="","",ROUND('[1]Mai-Index'!$H$21*QMVS*5.9%,0))</f>
        <v>5030</v>
      </c>
      <c r="I70" s="39">
        <f t="shared" si="7"/>
        <v>7975</v>
      </c>
      <c r="J70" s="21">
        <f t="shared" si="8"/>
        <v>23</v>
      </c>
      <c r="L70" s="22"/>
      <c r="M70" s="23"/>
      <c r="N70" s="23"/>
      <c r="O70" s="24"/>
    </row>
    <row r="71" spans="2:15" ht="24.95" hidden="1" customHeight="1">
      <c r="B71" s="1"/>
      <c r="C71" s="40"/>
      <c r="D71" s="41"/>
      <c r="E71" s="41" t="s">
        <v>83</v>
      </c>
      <c r="F71" s="42"/>
      <c r="G71" s="42"/>
      <c r="H71" s="42"/>
      <c r="I71" s="42"/>
      <c r="J71" s="42"/>
      <c r="K71" s="42"/>
      <c r="L71" s="42"/>
      <c r="M71" s="42"/>
      <c r="N71" s="42"/>
      <c r="O71" s="43"/>
    </row>
    <row r="72" spans="2:15" ht="24.95" hidden="1" customHeight="1">
      <c r="B72" s="1"/>
      <c r="C72" s="15" t="s">
        <v>84</v>
      </c>
      <c r="D72" s="44">
        <f>IF('[1]Zins BuBa-Statistik'!H328="~","",'[1]Zins BuBa-Statistik'!H328/100)</f>
        <v>5.4900000000000004E-2</v>
      </c>
      <c r="E72" s="45">
        <f t="shared" si="3"/>
        <v>1.9577000000000001E-2</v>
      </c>
      <c r="F72" s="1"/>
      <c r="G72" s="46">
        <f>IF(D72="","",ROUND(+(25*(-PMT(D72,25,QMVS*'[1]Mai-Index'!$H$21,0,0))-(QMVS*'[1]Mai-Index'!$H$21))/25,0))</f>
        <v>2939</v>
      </c>
      <c r="H72" s="47">
        <f>IF(D72="","",ROUND('[1]Mai-Index'!$H$21*QMVS*5.9%,0))</f>
        <v>5030</v>
      </c>
      <c r="I72" s="48">
        <f>IF(D72="","",G72+H72)</f>
        <v>7969</v>
      </c>
      <c r="J72" s="21">
        <f t="shared" si="8"/>
        <v>22.98</v>
      </c>
      <c r="L72" s="49">
        <f>IF(D72="","",ROUND(+(25*(-PMT(D72,25,QMVS*'[1]Mai-Index'!$H$21,0,0))-(QMVS*'[1]Mai-Index'!$H$21))/25,0))</f>
        <v>2939</v>
      </c>
      <c r="M72" s="50">
        <f>IF(D72="","",ROUND('[1]Mai-Index'!$H$21*QMVS*4.2%,0))</f>
        <v>3581</v>
      </c>
      <c r="N72" s="51">
        <f>IF(D72="","",L72+M72)</f>
        <v>6520</v>
      </c>
      <c r="O72" s="52">
        <f t="shared" ref="O72:O113" si="9">IF(D72="","",ROUND(N72/365/95%,2))</f>
        <v>18.8</v>
      </c>
    </row>
    <row r="73" spans="2:15" ht="24.95" hidden="1" customHeight="1">
      <c r="B73" s="1"/>
      <c r="C73" s="15" t="s">
        <v>85</v>
      </c>
      <c r="D73" s="16">
        <f>IF('[1]Zins BuBa-Statistik'!H329="~","",'[1]Zins BuBa-Statistik'!H329/100)</f>
        <v>5.4800000000000001E-2</v>
      </c>
      <c r="E73" s="17">
        <f t="shared" si="3"/>
        <v>1.9604E-2</v>
      </c>
      <c r="F73" s="1"/>
      <c r="G73" s="18">
        <f>IF(D73="","",ROUND(+(25*(-PMT(D73,25,QMVS*'[1]Mai-Index'!$H$21,0,0))-(QMVS*'[1]Mai-Index'!$H$21))/25,0))</f>
        <v>2933</v>
      </c>
      <c r="H73" s="27">
        <f>IF(D73="","",ROUND('[1]Mai-Index'!$H$21*QMVS*5.9%,0))</f>
        <v>5030</v>
      </c>
      <c r="I73" s="20">
        <f t="shared" si="7"/>
        <v>7963</v>
      </c>
      <c r="J73" s="21">
        <f t="shared" si="8"/>
        <v>22.96</v>
      </c>
      <c r="L73" s="53">
        <f>IF(D73="","",ROUND(+(25*(-PMT(D73,25,QMVS*'[1]Mai-Index'!$H$21,0,0))-(QMVS*'[1]Mai-Index'!$H$21))/25,0))</f>
        <v>2933</v>
      </c>
      <c r="M73" s="54">
        <f>IF(D73="","",ROUND('[1]Mai-Index'!$H$21*QMVS*4.2%,0))</f>
        <v>3581</v>
      </c>
      <c r="N73" s="55">
        <f t="shared" ref="N73:N113" si="10">IF(D73="","",L73+M73)</f>
        <v>6514</v>
      </c>
      <c r="O73" s="52">
        <f t="shared" si="9"/>
        <v>18.79</v>
      </c>
    </row>
    <row r="74" spans="2:15" ht="24.95" hidden="1" customHeight="1">
      <c r="B74" s="1"/>
      <c r="C74" s="15" t="s">
        <v>86</v>
      </c>
      <c r="D74" s="16">
        <f>IF('[1]Zins BuBa-Statistik'!H330="~","",'[1]Zins BuBa-Statistik'!H330/100)</f>
        <v>5.4600000000000003E-2</v>
      </c>
      <c r="E74" s="17">
        <f t="shared" si="3"/>
        <v>1.9658999999999999E-2</v>
      </c>
      <c r="F74" s="1"/>
      <c r="G74" s="18">
        <f>IF(D74="","",ROUND(+(25*(-PMT(D74,25,QMVS*'[1]Mai-Index'!$H$21,0,0))-(QMVS*'[1]Mai-Index'!$H$21))/25,0))</f>
        <v>2921</v>
      </c>
      <c r="H74" s="27">
        <f>IF(D74="","",ROUND('[1]Mai-Index'!$H$21*QMVS*5.9%,0))</f>
        <v>5030</v>
      </c>
      <c r="I74" s="20">
        <f t="shared" si="7"/>
        <v>7951</v>
      </c>
      <c r="J74" s="21">
        <f t="shared" si="8"/>
        <v>22.93</v>
      </c>
      <c r="L74" s="53">
        <f>IF(D74="","",ROUND(+(25*(-PMT(D74,25,QMVS*'[1]Mai-Index'!$H$21,0,0))-(QMVS*'[1]Mai-Index'!$H$21))/25,0))</f>
        <v>2921</v>
      </c>
      <c r="M74" s="54">
        <f>IF(D74="","",ROUND('[1]Mai-Index'!$H$21*QMVS*4.2%,0))</f>
        <v>3581</v>
      </c>
      <c r="N74" s="55">
        <f t="shared" si="10"/>
        <v>6502</v>
      </c>
      <c r="O74" s="52">
        <f t="shared" si="9"/>
        <v>18.75</v>
      </c>
    </row>
    <row r="75" spans="2:15" ht="24.95" hidden="1" customHeight="1">
      <c r="B75" s="1"/>
      <c r="C75" s="15" t="s">
        <v>87</v>
      </c>
      <c r="D75" s="16">
        <f>IF('[1]Zins BuBa-Statistik'!H331="~","",'[1]Zins BuBa-Statistik'!H331/100)</f>
        <v>5.45E-2</v>
      </c>
      <c r="E75" s="17">
        <f t="shared" si="3"/>
        <v>1.9685999999999999E-2</v>
      </c>
      <c r="F75" s="1"/>
      <c r="G75" s="18">
        <f>IF(D75="","",ROUND(+(25*(-PMT(D75,25,QMVS*'[1]Mai-Index'!$H$21,0,0))-(QMVS*'[1]Mai-Index'!$H$21))/25,0))</f>
        <v>2914</v>
      </c>
      <c r="H75" s="27">
        <f>IF(D75="","",ROUND('[1]Mai-Index'!$H$21*QMVS*5.9%,0))</f>
        <v>5030</v>
      </c>
      <c r="I75" s="20">
        <f t="shared" si="7"/>
        <v>7944</v>
      </c>
      <c r="J75" s="21">
        <f t="shared" si="8"/>
        <v>22.91</v>
      </c>
      <c r="L75" s="53">
        <f>IF(D75="","",ROUND(+(25*(-PMT(D75,25,QMVS*'[1]Mai-Index'!$H$21,0,0))-(QMVS*'[1]Mai-Index'!$H$21))/25,0))</f>
        <v>2914</v>
      </c>
      <c r="M75" s="54">
        <f>IF(D75="","",ROUND('[1]Mai-Index'!$H$21*QMVS*4.2%,0))</f>
        <v>3581</v>
      </c>
      <c r="N75" s="55">
        <f t="shared" si="10"/>
        <v>6495</v>
      </c>
      <c r="O75" s="52">
        <f t="shared" si="9"/>
        <v>18.73</v>
      </c>
    </row>
    <row r="76" spans="2:15" ht="24.95" hidden="1" customHeight="1">
      <c r="B76" s="1"/>
      <c r="C76" s="15" t="s">
        <v>88</v>
      </c>
      <c r="D76" s="16">
        <f>IF('[1]Zins BuBa-Statistik'!H332="~","",'[1]Zins BuBa-Statistik'!H332/100)</f>
        <v>5.4400000000000004E-2</v>
      </c>
      <c r="E76" s="17">
        <f t="shared" si="3"/>
        <v>1.9713000000000001E-2</v>
      </c>
      <c r="F76" s="1"/>
      <c r="G76" s="18">
        <f>IF(D76="","",ROUND(+(25*(-PMT(D76,25,QMVS*'[1]Mai-Index'!$H$21,0,0))-(QMVS*'[1]Mai-Index'!$H$21))/25,0))</f>
        <v>2908</v>
      </c>
      <c r="H76" s="27">
        <f>IF(D76="","",ROUND('[1]Mai-Index'!$H$21*QMVS*5.9%,0))</f>
        <v>5030</v>
      </c>
      <c r="I76" s="20">
        <f t="shared" si="7"/>
        <v>7938</v>
      </c>
      <c r="J76" s="21">
        <f t="shared" si="8"/>
        <v>22.89</v>
      </c>
      <c r="L76" s="53">
        <f>IF(D76="","",ROUND(+(25*(-PMT(D76,25,QMVS*'[1]Mai-Index'!$H$21,0,0))-(QMVS*'[1]Mai-Index'!$H$21))/25,0))</f>
        <v>2908</v>
      </c>
      <c r="M76" s="54">
        <f>IF(D76="","",ROUND('[1]Mai-Index'!$H$21*QMVS*4.2%,0))</f>
        <v>3581</v>
      </c>
      <c r="N76" s="55">
        <f t="shared" si="10"/>
        <v>6489</v>
      </c>
      <c r="O76" s="52">
        <f t="shared" si="9"/>
        <v>18.71</v>
      </c>
    </row>
    <row r="77" spans="2:15" ht="24.95" hidden="1" customHeight="1">
      <c r="B77" s="1"/>
      <c r="C77" s="15" t="s">
        <v>89</v>
      </c>
      <c r="D77" s="28">
        <f>IF('[1]Zins BuBa-Statistik'!H333="~","",'[1]Zins BuBa-Statistik'!H333/100)</f>
        <v>5.4199999999999998E-2</v>
      </c>
      <c r="E77" s="29">
        <f t="shared" si="3"/>
        <v>1.9768000000000001E-2</v>
      </c>
      <c r="F77" s="1"/>
      <c r="G77" s="30">
        <f>IF(D77="","",ROUND(+(25*(-PMT(D77,25,QMVS*'[1]Mai-Index'!$H$21,0,0))-(QMVS*'[1]Mai-Index'!$H$21))/25,0))</f>
        <v>2896</v>
      </c>
      <c r="H77" s="31">
        <f>IF(D77="","",ROUND('[1]Mai-Index'!$H$21*QMVS*5.9%,0))</f>
        <v>5030</v>
      </c>
      <c r="I77" s="36">
        <f t="shared" si="7"/>
        <v>7926</v>
      </c>
      <c r="J77" s="21">
        <f t="shared" si="8"/>
        <v>22.86</v>
      </c>
      <c r="L77" s="53">
        <f>IF(D77="","",ROUND(+(25*(-PMT(D77,25,QMVS*'[1]Mai-Index'!$H$21,0,0))-(QMVS*'[1]Mai-Index'!$H$21))/25,0))</f>
        <v>2896</v>
      </c>
      <c r="M77" s="54">
        <f>IF(D77="","",ROUND('[1]Mai-Index'!$H$21*QMVS*4.2%,0))</f>
        <v>3581</v>
      </c>
      <c r="N77" s="55">
        <f t="shared" si="10"/>
        <v>6477</v>
      </c>
      <c r="O77" s="52">
        <f t="shared" si="9"/>
        <v>18.68</v>
      </c>
    </row>
    <row r="78" spans="2:15" ht="24.95" hidden="1" customHeight="1">
      <c r="B78" s="1"/>
      <c r="C78" s="15" t="s">
        <v>90</v>
      </c>
      <c r="D78" s="16">
        <f>IF('[1]Zins BuBa-Statistik'!H334="~","",'[1]Zins BuBa-Statistik'!H334/100)</f>
        <v>5.4100000000000002E-2</v>
      </c>
      <c r="E78" s="17">
        <f t="shared" si="3"/>
        <v>1.9796000000000001E-2</v>
      </c>
      <c r="F78" s="1"/>
      <c r="G78" s="18">
        <f>IF(D78="","",ROUND(+(25*(-PMT(D78,25,QMVS*'[1]Mai-Index'!$H$22,0,0))-(QMVS*'[1]Mai-Index'!$H$22))/25,0))</f>
        <v>2940</v>
      </c>
      <c r="H78" s="19">
        <f>IF(D78="","",ROUND('[1]Mai-Index'!$H$22*QMVS*5.9%,0))</f>
        <v>5118</v>
      </c>
      <c r="I78" s="20">
        <f t="shared" si="7"/>
        <v>8058</v>
      </c>
      <c r="J78" s="21">
        <f t="shared" si="8"/>
        <v>23.24</v>
      </c>
      <c r="L78" s="53">
        <f>IF(D78="","",ROUND(+(25*(-PMT(D78,25,QMVS*'[1]Mai-Index'!$H$21,0,0))-(QMVS*'[1]Mai-Index'!$H$21))/25,0))</f>
        <v>2890</v>
      </c>
      <c r="M78" s="54">
        <f>IF(D78="","",ROUND('[1]Mai-Index'!$H$21*QMVS*4.2%,0))</f>
        <v>3581</v>
      </c>
      <c r="N78" s="55">
        <f t="shared" si="10"/>
        <v>6471</v>
      </c>
      <c r="O78" s="52">
        <f t="shared" si="9"/>
        <v>18.66</v>
      </c>
    </row>
    <row r="79" spans="2:15" ht="24.95" hidden="1" customHeight="1">
      <c r="B79" s="1"/>
      <c r="C79" s="15" t="s">
        <v>91</v>
      </c>
      <c r="D79" s="16">
        <f>IF('[1]Zins BuBa-Statistik'!H335="~","",'[1]Zins BuBa-Statistik'!H335/100)</f>
        <v>5.4000000000000006E-2</v>
      </c>
      <c r="E79" s="17">
        <f t="shared" si="3"/>
        <v>1.9823E-2</v>
      </c>
      <c r="F79" s="1"/>
      <c r="G79" s="18">
        <f>IF(D79="","",ROUND(+(25*(-PMT(D79,25,QMVS*'[1]Mai-Index'!$H$22,0,0))-(QMVS*'[1]Mai-Index'!$H$22))/25,0))</f>
        <v>2934</v>
      </c>
      <c r="H79" s="27">
        <f>IF(D79="","",ROUND('[1]Mai-Index'!$H$22*QMVS*5.9%,0))</f>
        <v>5118</v>
      </c>
      <c r="I79" s="20">
        <f t="shared" si="7"/>
        <v>8052</v>
      </c>
      <c r="J79" s="21">
        <f t="shared" si="8"/>
        <v>23.22</v>
      </c>
      <c r="L79" s="53">
        <f>IF(D79="","",ROUND(+(25*(-PMT(D79,25,QMVS*'[1]Mai-Index'!$H$21,0,0))-(QMVS*'[1]Mai-Index'!$H$21))/25,0))</f>
        <v>2883</v>
      </c>
      <c r="M79" s="54">
        <f>IF(D79="","",ROUND('[1]Mai-Index'!$H$21*QMVS*4.2%,0))</f>
        <v>3581</v>
      </c>
      <c r="N79" s="55">
        <f t="shared" si="10"/>
        <v>6464</v>
      </c>
      <c r="O79" s="52">
        <f t="shared" si="9"/>
        <v>18.64</v>
      </c>
    </row>
    <row r="80" spans="2:15" ht="24.95" hidden="1" customHeight="1">
      <c r="B80" s="1"/>
      <c r="C80" s="15" t="s">
        <v>92</v>
      </c>
      <c r="D80" s="16">
        <f>IF('[1]Zins BuBa-Statistik'!H336="~","",'[1]Zins BuBa-Statistik'!H336/100)</f>
        <v>5.3899999999999997E-2</v>
      </c>
      <c r="E80" s="17">
        <f t="shared" si="3"/>
        <v>1.9851000000000001E-2</v>
      </c>
      <c r="F80" s="1"/>
      <c r="G80" s="18">
        <f>IF(D80="","",ROUND(+(25*(-PMT(D80,25,QMVS*'[1]Mai-Index'!$H$22,0,0))-(QMVS*'[1]Mai-Index'!$H$22))/25,0))</f>
        <v>2928</v>
      </c>
      <c r="H80" s="27">
        <f>IF(D80="","",ROUND('[1]Mai-Index'!$H$22*QMVS*5.9%,0))</f>
        <v>5118</v>
      </c>
      <c r="I80" s="20">
        <f t="shared" si="7"/>
        <v>8046</v>
      </c>
      <c r="J80" s="21">
        <f t="shared" si="8"/>
        <v>23.2</v>
      </c>
      <c r="L80" s="53">
        <f>IF(D80="","",ROUND(+(25*(-PMT(D80,25,QMVS*'[1]Mai-Index'!$H$21,0,0))-(QMVS*'[1]Mai-Index'!$H$21))/25,0))</f>
        <v>2877</v>
      </c>
      <c r="M80" s="54">
        <f>IF(D80="","",ROUND('[1]Mai-Index'!$H$21*QMVS*4.2%,0))</f>
        <v>3581</v>
      </c>
      <c r="N80" s="55">
        <f t="shared" si="10"/>
        <v>6458</v>
      </c>
      <c r="O80" s="52">
        <f t="shared" si="9"/>
        <v>18.62</v>
      </c>
    </row>
    <row r="81" spans="2:15" ht="24.95" hidden="1" customHeight="1">
      <c r="B81" s="1"/>
      <c r="C81" s="15" t="s">
        <v>93</v>
      </c>
      <c r="D81" s="16">
        <f>IF('[1]Zins BuBa-Statistik'!H337="~","",'[1]Zins BuBa-Statistik'!H337/100)</f>
        <v>5.3800000000000001E-2</v>
      </c>
      <c r="E81" s="17">
        <f t="shared" si="3"/>
        <v>1.9879000000000001E-2</v>
      </c>
      <c r="F81" s="1"/>
      <c r="G81" s="18">
        <f>IF(D81="","",ROUND(+(25*(-PMT(D81,25,QMVS*'[1]Mai-Index'!$H$22,0,0))-(QMVS*'[1]Mai-Index'!$H$22))/25,0))</f>
        <v>2922</v>
      </c>
      <c r="H81" s="27">
        <f>IF(D81="","",ROUND('[1]Mai-Index'!$H$22*QMVS*5.9%,0))</f>
        <v>5118</v>
      </c>
      <c r="I81" s="20">
        <f t="shared" si="7"/>
        <v>8040</v>
      </c>
      <c r="J81" s="21">
        <f t="shared" si="8"/>
        <v>23.19</v>
      </c>
      <c r="L81" s="53">
        <f>IF(D81="","",ROUND(+(25*(-PMT(D81,25,QMVS*'[1]Mai-Index'!$H$21,0,0))-(QMVS*'[1]Mai-Index'!$H$21))/25,0))</f>
        <v>2871</v>
      </c>
      <c r="M81" s="54">
        <f>IF(D81="","",ROUND('[1]Mai-Index'!$H$21*QMVS*4.2%,0))</f>
        <v>3581</v>
      </c>
      <c r="N81" s="55">
        <f t="shared" si="10"/>
        <v>6452</v>
      </c>
      <c r="O81" s="52">
        <f t="shared" si="9"/>
        <v>18.61</v>
      </c>
    </row>
    <row r="82" spans="2:15" ht="24.95" hidden="1" customHeight="1">
      <c r="B82" s="1"/>
      <c r="C82" s="15" t="s">
        <v>94</v>
      </c>
      <c r="D82" s="16">
        <f>IF('[1]Zins BuBa-Statistik'!H338="~","",'[1]Zins BuBa-Statistik'!H338/100)</f>
        <v>5.3699999999999998E-2</v>
      </c>
      <c r="E82" s="17">
        <f t="shared" si="3"/>
        <v>1.9906E-2</v>
      </c>
      <c r="F82" s="1"/>
      <c r="G82" s="18">
        <f>IF(D82="","",ROUND(+(25*(-PMT(D82,25,QMVS*'[1]Mai-Index'!$H$22,0,0))-(QMVS*'[1]Mai-Index'!$H$22))/25,0))</f>
        <v>2915</v>
      </c>
      <c r="H82" s="27">
        <f>IF(D82="","",ROUND('[1]Mai-Index'!$H$22*QMVS*5.9%,0))</f>
        <v>5118</v>
      </c>
      <c r="I82" s="20">
        <f t="shared" si="7"/>
        <v>8033</v>
      </c>
      <c r="J82" s="21">
        <f t="shared" si="8"/>
        <v>23.17</v>
      </c>
      <c r="L82" s="53">
        <f>IF(D82="","",ROUND(+(25*(-PMT(D82,25,QMVS*'[1]Mai-Index'!$H$21,0,0))-(QMVS*'[1]Mai-Index'!$H$21))/25,0))</f>
        <v>2865</v>
      </c>
      <c r="M82" s="54">
        <f>IF(D82="","",ROUND('[1]Mai-Index'!$H$21*QMVS*4.2%,0))</f>
        <v>3581</v>
      </c>
      <c r="N82" s="55">
        <f t="shared" si="10"/>
        <v>6446</v>
      </c>
      <c r="O82" s="52">
        <f t="shared" si="9"/>
        <v>18.59</v>
      </c>
    </row>
    <row r="83" spans="2:15" ht="24.95" hidden="1" customHeight="1">
      <c r="B83" s="1"/>
      <c r="C83" s="15" t="s">
        <v>95</v>
      </c>
      <c r="D83" s="16">
        <f>IF('[1]Zins BuBa-Statistik'!H339="~","",'[1]Zins BuBa-Statistik'!H339/100)</f>
        <v>5.3600000000000002E-2</v>
      </c>
      <c r="E83" s="17">
        <f t="shared" si="3"/>
        <v>1.9934E-2</v>
      </c>
      <c r="F83" s="1"/>
      <c r="G83" s="18">
        <f>IF(D83="","",ROUND(+(25*(-PMT(D83,25,QMVS*'[1]Mai-Index'!$H$22,0,0))-(QMVS*'[1]Mai-Index'!$H$22))/25,0))</f>
        <v>2909</v>
      </c>
      <c r="H83" s="27">
        <f>IF(D83="","",ROUND('[1]Mai-Index'!$H$22*QMVS*5.9%,0))</f>
        <v>5118</v>
      </c>
      <c r="I83" s="20">
        <f t="shared" si="7"/>
        <v>8027</v>
      </c>
      <c r="J83" s="21">
        <f t="shared" si="8"/>
        <v>23.15</v>
      </c>
      <c r="L83" s="53">
        <f>IF(D83="","",ROUND(+(25*(-PMT(D83,25,QMVS*'[1]Mai-Index'!$H$21,0,0))-(QMVS*'[1]Mai-Index'!$H$21))/25,0))</f>
        <v>2859</v>
      </c>
      <c r="M83" s="54">
        <f>IF(D83="","",ROUND('[1]Mai-Index'!$H$21*QMVS*4.2%,0))</f>
        <v>3581</v>
      </c>
      <c r="N83" s="55">
        <f t="shared" si="10"/>
        <v>6440</v>
      </c>
      <c r="O83" s="52">
        <f t="shared" si="9"/>
        <v>18.57</v>
      </c>
    </row>
    <row r="84" spans="2:15" ht="24.95" hidden="1" customHeight="1">
      <c r="B84" s="1"/>
      <c r="C84" s="15" t="s">
        <v>96</v>
      </c>
      <c r="D84" s="16">
        <f>IF('[1]Zins BuBa-Statistik'!H340="~","",'[1]Zins BuBa-Statistik'!H340/100)</f>
        <v>5.3499999999999999E-2</v>
      </c>
      <c r="E84" s="17">
        <f t="shared" si="3"/>
        <v>1.9962000000000001E-2</v>
      </c>
      <c r="F84" s="1"/>
      <c r="G84" s="18">
        <f>IF(D84="","",ROUND(+(25*(-PMT(D84,25,QMVS*'[1]Mai-Index'!$H$22,0,0))-(QMVS*'[1]Mai-Index'!$H$22))/25,0))</f>
        <v>2903</v>
      </c>
      <c r="H84" s="27">
        <f>IF(D84="","",ROUND('[1]Mai-Index'!$H$22*QMVS*5.9%,0))</f>
        <v>5118</v>
      </c>
      <c r="I84" s="20">
        <f t="shared" si="7"/>
        <v>8021</v>
      </c>
      <c r="J84" s="21">
        <f t="shared" si="8"/>
        <v>23.13</v>
      </c>
      <c r="L84" s="53">
        <f>IF(D84="","",ROUND(+(25*(-PMT(D84,25,QMVS*'[1]Mai-Index'!$H$21,0,0))-(QMVS*'[1]Mai-Index'!$H$21))/25,0))</f>
        <v>2853</v>
      </c>
      <c r="M84" s="54">
        <f>IF(D84="","",ROUND('[1]Mai-Index'!$H$21*QMVS*4.2%,0))</f>
        <v>3581</v>
      </c>
      <c r="N84" s="55">
        <f t="shared" si="10"/>
        <v>6434</v>
      </c>
      <c r="O84" s="52">
        <f t="shared" si="9"/>
        <v>18.559999999999999</v>
      </c>
    </row>
    <row r="85" spans="2:15" ht="24.95" hidden="1" customHeight="1">
      <c r="B85" s="1"/>
      <c r="C85" s="15" t="s">
        <v>97</v>
      </c>
      <c r="D85" s="16">
        <f>IF('[1]Zins BuBa-Statistik'!H341="~","",'[1]Zins BuBa-Statistik'!H341/100)</f>
        <v>5.3399999999999996E-2</v>
      </c>
      <c r="E85" s="17">
        <f t="shared" si="3"/>
        <v>1.9989E-2</v>
      </c>
      <c r="F85" s="1"/>
      <c r="G85" s="18">
        <f>IF(D85="","",ROUND(+(25*(-PMT(D85,25,QMVS*'[1]Mai-Index'!$H$22,0,0))-(QMVS*'[1]Mai-Index'!$H$22))/25,0))</f>
        <v>2897</v>
      </c>
      <c r="H85" s="27">
        <f>IF(D85="","",ROUND('[1]Mai-Index'!$H$22*QMVS*5.9%,0))</f>
        <v>5118</v>
      </c>
      <c r="I85" s="20">
        <f t="shared" si="7"/>
        <v>8015</v>
      </c>
      <c r="J85" s="21">
        <f t="shared" si="8"/>
        <v>23.11</v>
      </c>
      <c r="L85" s="53">
        <f>IF(D85="","",ROUND(+(25*(-PMT(D85,25,QMVS*'[1]Mai-Index'!$H$21,0,0))-(QMVS*'[1]Mai-Index'!$H$21))/25,0))</f>
        <v>2846</v>
      </c>
      <c r="M85" s="54">
        <f>IF(D85="","",ROUND('[1]Mai-Index'!$H$21*QMVS*4.2%,0))</f>
        <v>3581</v>
      </c>
      <c r="N85" s="55">
        <f t="shared" si="10"/>
        <v>6427</v>
      </c>
      <c r="O85" s="52">
        <f t="shared" si="9"/>
        <v>18.53</v>
      </c>
    </row>
    <row r="86" spans="2:15" ht="24.95" hidden="1" customHeight="1">
      <c r="B86" s="1"/>
      <c r="C86" s="15" t="s">
        <v>98</v>
      </c>
      <c r="D86" s="16">
        <f>IF('[1]Zins BuBa-Statistik'!H342="~","",'[1]Zins BuBa-Statistik'!H342/100)</f>
        <v>5.3399999999999996E-2</v>
      </c>
      <c r="E86" s="17">
        <f t="shared" si="3"/>
        <v>1.9989E-2</v>
      </c>
      <c r="F86" s="1"/>
      <c r="G86" s="18">
        <f>IF(D86="","",ROUND(+(25*(-PMT(D86,25,QMVS*'[1]Mai-Index'!$H$22,0,0))-(QMVS*'[1]Mai-Index'!$H$22))/25,0))</f>
        <v>2897</v>
      </c>
      <c r="H86" s="27">
        <f>IF(D86="","",ROUND('[1]Mai-Index'!$H$22*QMVS*5.9%,0))</f>
        <v>5118</v>
      </c>
      <c r="I86" s="20">
        <f t="shared" si="7"/>
        <v>8015</v>
      </c>
      <c r="J86" s="21">
        <f t="shared" si="8"/>
        <v>23.11</v>
      </c>
      <c r="L86" s="53">
        <f>IF(D86="","",ROUND(+(25*(-PMT(D86,25,QMVS*'[1]Mai-Index'!$H$21,0,0))-(QMVS*'[1]Mai-Index'!$H$21))/25,0))</f>
        <v>2846</v>
      </c>
      <c r="M86" s="54">
        <f>IF(D86="","",ROUND('[1]Mai-Index'!$H$21*QMVS*4.2%,0))</f>
        <v>3581</v>
      </c>
      <c r="N86" s="55">
        <f t="shared" si="10"/>
        <v>6427</v>
      </c>
      <c r="O86" s="52">
        <f t="shared" si="9"/>
        <v>18.53</v>
      </c>
    </row>
    <row r="87" spans="2:15" ht="24.95" hidden="1" customHeight="1">
      <c r="B87" s="1"/>
      <c r="C87" s="15" t="s">
        <v>99</v>
      </c>
      <c r="D87" s="16">
        <f>IF('[1]Zins BuBa-Statistik'!H343="~","",'[1]Zins BuBa-Statistik'!H343/100)</f>
        <v>5.33E-2</v>
      </c>
      <c r="E87" s="17">
        <f t="shared" si="3"/>
        <v>2.0017E-2</v>
      </c>
      <c r="F87" s="1"/>
      <c r="G87" s="18">
        <f>IF(D87="","",ROUND(+(25*(-PMT(D87,25,QMVS*'[1]Mai-Index'!$H$22,0,0))-(QMVS*'[1]Mai-Index'!$H$22))/25,0))</f>
        <v>2890</v>
      </c>
      <c r="H87" s="27">
        <f>IF(D87="","",ROUND('[1]Mai-Index'!$H$22*QMVS*5.9%,0))</f>
        <v>5118</v>
      </c>
      <c r="I87" s="20">
        <f t="shared" si="7"/>
        <v>8008</v>
      </c>
      <c r="J87" s="21">
        <f t="shared" si="8"/>
        <v>23.09</v>
      </c>
      <c r="L87" s="53">
        <f>IF(D87="","",ROUND(+(25*(-PMT(D87,25,QMVS*'[1]Mai-Index'!$H$21,0,0))-(QMVS*'[1]Mai-Index'!$H$21))/25,0))</f>
        <v>2840</v>
      </c>
      <c r="M87" s="54">
        <f>IF(D87="","",ROUND('[1]Mai-Index'!$H$21*QMVS*4.2%,0))</f>
        <v>3581</v>
      </c>
      <c r="N87" s="55">
        <f t="shared" si="10"/>
        <v>6421</v>
      </c>
      <c r="O87" s="52">
        <f t="shared" si="9"/>
        <v>18.52</v>
      </c>
    </row>
    <row r="88" spans="2:15" ht="24.95" hidden="1" customHeight="1">
      <c r="C88" s="15" t="s">
        <v>100</v>
      </c>
      <c r="D88" s="16">
        <f>IF('[1]Zins BuBa-Statistik'!H344="~","",'[1]Zins BuBa-Statistik'!H344/100)</f>
        <v>5.33E-2</v>
      </c>
      <c r="E88" s="17">
        <f t="shared" si="3"/>
        <v>2.0017E-2</v>
      </c>
      <c r="F88" s="1"/>
      <c r="G88" s="18">
        <f>IF(D88="","",ROUND(+(25*(-PMT(D88,25,QMVS*'[1]Mai-Index'!$H$22,0,0))-(QMVS*'[1]Mai-Index'!$H$22))/25,0))</f>
        <v>2890</v>
      </c>
      <c r="H88" s="27">
        <f>IF(D88="","",ROUND('[1]Mai-Index'!$H$22*QMVS*5.9%,0))</f>
        <v>5118</v>
      </c>
      <c r="I88" s="20">
        <f t="shared" si="7"/>
        <v>8008</v>
      </c>
      <c r="J88" s="21">
        <f t="shared" si="8"/>
        <v>23.09</v>
      </c>
      <c r="L88" s="53">
        <f>IF(D88="","",ROUND(+(25*(-PMT(D88,25,QMVS*'[1]Mai-Index'!$H$21,0,0))-(QMVS*'[1]Mai-Index'!$H$21))/25,0))</f>
        <v>2840</v>
      </c>
      <c r="M88" s="54">
        <f>IF(D88="","",ROUND('[1]Mai-Index'!$H$21*QMVS*4.2%,0))</f>
        <v>3581</v>
      </c>
      <c r="N88" s="55">
        <f t="shared" si="10"/>
        <v>6421</v>
      </c>
      <c r="O88" s="52">
        <f t="shared" si="9"/>
        <v>18.52</v>
      </c>
    </row>
    <row r="89" spans="2:15" ht="24.95" hidden="1" customHeight="1">
      <c r="C89" s="15" t="s">
        <v>101</v>
      </c>
      <c r="D89" s="28">
        <f>IF('[1]Zins BuBa-Statistik'!H345="~","",'[1]Zins BuBa-Statistik'!H345/100)</f>
        <v>5.33E-2</v>
      </c>
      <c r="E89" s="29">
        <f t="shared" si="3"/>
        <v>2.0017E-2</v>
      </c>
      <c r="F89" s="1"/>
      <c r="G89" s="30">
        <f>IF(D89="","",ROUND(+(25*(-PMT(D89,25,QMVS*'[1]Mai-Index'!$H$22,0,0))-(QMVS*'[1]Mai-Index'!$H$22))/25,0))</f>
        <v>2890</v>
      </c>
      <c r="H89" s="31">
        <f>IF(D89="","",ROUND('[1]Mai-Index'!$H$22*QMVS*5.9%,0))</f>
        <v>5118</v>
      </c>
      <c r="I89" s="36">
        <f t="shared" si="7"/>
        <v>8008</v>
      </c>
      <c r="J89" s="21">
        <f t="shared" si="8"/>
        <v>23.09</v>
      </c>
      <c r="L89" s="53">
        <f>IF(D89="","",ROUND(+(25*(-PMT(D89,25,QMVS*'[1]Mai-Index'!$H$21,0,0))-(QMVS*'[1]Mai-Index'!$H$21))/25,0))</f>
        <v>2840</v>
      </c>
      <c r="M89" s="54">
        <f>IF(D89="","",ROUND('[1]Mai-Index'!$H$21*QMVS*4.2%,0))</f>
        <v>3581</v>
      </c>
      <c r="N89" s="55">
        <f t="shared" si="10"/>
        <v>6421</v>
      </c>
      <c r="O89" s="52">
        <f t="shared" si="9"/>
        <v>18.52</v>
      </c>
    </row>
    <row r="90" spans="2:15" ht="24.95" customHeight="1" thickTop="1" thickBot="1">
      <c r="C90" s="15" t="s">
        <v>102</v>
      </c>
      <c r="D90" s="16">
        <f>IF('[1]Zins BuBa-Statistik'!H346="~","",'[1]Zins BuBa-Statistik'!H346/100)</f>
        <v>5.3200000000000004E-2</v>
      </c>
      <c r="E90" s="17">
        <f t="shared" si="3"/>
        <v>2.0045E-2</v>
      </c>
      <c r="F90" s="1"/>
      <c r="G90" s="18">
        <f>IF(D90="","",ROUND(+(25*(-PMT(D90,25,QMVS*'[1]Mai-Index'!$H$23,0,0))-(QMVS*'[1]Mai-Index'!$H$23))/25,0))</f>
        <v>2897</v>
      </c>
      <c r="H90" s="19">
        <f>IF(D90="","",ROUND('[1]Mai-Index'!$H$23*QMVS*5.9%,0))</f>
        <v>5142</v>
      </c>
      <c r="I90" s="20">
        <f t="shared" si="7"/>
        <v>8039</v>
      </c>
      <c r="J90" s="21">
        <f t="shared" si="8"/>
        <v>23.18</v>
      </c>
      <c r="L90" s="53">
        <f>IF(D90="","",ROUND(+(25*(-PMT(D90,25,QMVS*'[1]Mai-Index'!$H$21,0,0))-(QMVS*'[1]Mai-Index'!$H$21))/25,0))</f>
        <v>2834</v>
      </c>
      <c r="M90" s="54">
        <f>IF(D90="","",ROUND('[1]Mai-Index'!$H$21*QMVS*4.2%,0))</f>
        <v>3581</v>
      </c>
      <c r="N90" s="55">
        <f t="shared" si="10"/>
        <v>6415</v>
      </c>
      <c r="O90" s="52">
        <f t="shared" si="9"/>
        <v>18.5</v>
      </c>
    </row>
    <row r="91" spans="2:15" ht="24.95" customHeight="1" thickTop="1" thickBot="1">
      <c r="C91" s="15" t="s">
        <v>103</v>
      </c>
      <c r="D91" s="16">
        <f>IF('[1]Zins BuBa-Statistik'!H347="~","",'[1]Zins BuBa-Statistik'!H347/100)</f>
        <v>5.3200000000000004E-2</v>
      </c>
      <c r="E91" s="17">
        <f t="shared" si="3"/>
        <v>2.0045E-2</v>
      </c>
      <c r="F91" s="1"/>
      <c r="G91" s="18">
        <f>IF(D91="","",ROUND(+(25*(-PMT(D91,25,QMVS*'[1]Mai-Index'!$H$23,0,0))-(QMVS*'[1]Mai-Index'!$H$23))/25,0))</f>
        <v>2897</v>
      </c>
      <c r="H91" s="27">
        <f>IF(D91="","",ROUND('[1]Mai-Index'!$H$23*QMVS*5.9%,0))</f>
        <v>5142</v>
      </c>
      <c r="I91" s="20">
        <f t="shared" si="7"/>
        <v>8039</v>
      </c>
      <c r="J91" s="21">
        <f t="shared" si="8"/>
        <v>23.18</v>
      </c>
      <c r="L91" s="53">
        <f>IF(D91="","",ROUND(+(25*(-PMT(D91,25,QMVS*'[1]Mai-Index'!$H$21,0,0))-(QMVS*'[1]Mai-Index'!$H$21))/25,0))</f>
        <v>2834</v>
      </c>
      <c r="M91" s="54">
        <f>IF(D91="","",ROUND('[1]Mai-Index'!$H$21*QMVS*4.2%,0))</f>
        <v>3581</v>
      </c>
      <c r="N91" s="55">
        <f t="shared" si="10"/>
        <v>6415</v>
      </c>
      <c r="O91" s="52">
        <f t="shared" si="9"/>
        <v>18.5</v>
      </c>
    </row>
    <row r="92" spans="2:15" ht="24.95" customHeight="1" thickTop="1" thickBot="1">
      <c r="C92" s="15" t="s">
        <v>104</v>
      </c>
      <c r="D92" s="16">
        <f>IF('[1]Zins BuBa-Statistik'!H348="~","",'[1]Zins BuBa-Statistik'!H348/100)</f>
        <v>5.3200000000000004E-2</v>
      </c>
      <c r="E92" s="17">
        <f t="shared" si="3"/>
        <v>2.0045E-2</v>
      </c>
      <c r="F92" s="1"/>
      <c r="G92" s="18">
        <f>IF(D92="","",ROUND(+(25*(-PMT(D92,25,QMVS*'[1]Mai-Index'!$H$23,0,0))-(QMVS*'[1]Mai-Index'!$H$23))/25,0))</f>
        <v>2897</v>
      </c>
      <c r="H92" s="27">
        <f>IF(D92="","",ROUND('[1]Mai-Index'!$H$23*QMVS*5.9%,0))</f>
        <v>5142</v>
      </c>
      <c r="I92" s="20">
        <f t="shared" si="7"/>
        <v>8039</v>
      </c>
      <c r="J92" s="21">
        <f t="shared" si="8"/>
        <v>23.18</v>
      </c>
      <c r="L92" s="53">
        <f>IF(D92="","",ROUND(+(25*(-PMT(D92,25,QMVS*'[1]Mai-Index'!$H$21,0,0))-(QMVS*'[1]Mai-Index'!$H$21))/25,0))</f>
        <v>2834</v>
      </c>
      <c r="M92" s="54">
        <f>IF(D92="","",ROUND('[1]Mai-Index'!$H$21*QMVS*4.2%,0))</f>
        <v>3581</v>
      </c>
      <c r="N92" s="55">
        <f t="shared" si="10"/>
        <v>6415</v>
      </c>
      <c r="O92" s="52">
        <f t="shared" si="9"/>
        <v>18.5</v>
      </c>
    </row>
    <row r="93" spans="2:15" ht="24.95" customHeight="1" thickTop="1" thickBot="1">
      <c r="C93" s="15" t="s">
        <v>105</v>
      </c>
      <c r="D93" s="16">
        <f>IF('[1]Zins BuBa-Statistik'!H349="~","",'[1]Zins BuBa-Statistik'!H349/100)</f>
        <v>5.3099999999999994E-2</v>
      </c>
      <c r="E93" s="17">
        <f t="shared" si="3"/>
        <v>2.0073000000000001E-2</v>
      </c>
      <c r="F93" s="1"/>
      <c r="G93" s="18">
        <f>IF(D93="","",ROUND(+(25*(-PMT(D93,25,QMVS*'[1]Mai-Index'!$H$23,0,0))-(QMVS*'[1]Mai-Index'!$H$23))/25,0))</f>
        <v>2891</v>
      </c>
      <c r="H93" s="27">
        <f>IF(D93="","",ROUND('[1]Mai-Index'!$H$23*QMVS*5.9%,0))</f>
        <v>5142</v>
      </c>
      <c r="I93" s="20">
        <f t="shared" si="7"/>
        <v>8033</v>
      </c>
      <c r="J93" s="21">
        <f t="shared" si="8"/>
        <v>23.17</v>
      </c>
      <c r="L93" s="53">
        <f>IF(D93="","",ROUND(+(25*(-PMT(D93,25,QMVS*'[1]Mai-Index'!$H$21,0,0))-(QMVS*'[1]Mai-Index'!$H$21))/25,0))</f>
        <v>2828</v>
      </c>
      <c r="M93" s="54">
        <f>IF(D93="","",ROUND('[1]Mai-Index'!$H$21*QMVS*4.2%,0))</f>
        <v>3581</v>
      </c>
      <c r="N93" s="55">
        <f t="shared" si="10"/>
        <v>6409</v>
      </c>
      <c r="O93" s="52">
        <f t="shared" si="9"/>
        <v>18.48</v>
      </c>
    </row>
    <row r="94" spans="2:15" ht="24.95" customHeight="1" thickTop="1" thickBot="1">
      <c r="C94" s="15" t="s">
        <v>106</v>
      </c>
      <c r="D94" s="16">
        <f>IF('[1]Zins BuBa-Statistik'!H350="~","",'[1]Zins BuBa-Statistik'!H350/100)</f>
        <v>5.2999999999999999E-2</v>
      </c>
      <c r="E94" s="17">
        <f t="shared" si="3"/>
        <v>2.0101000000000001E-2</v>
      </c>
      <c r="F94" s="1"/>
      <c r="G94" s="18">
        <f>IF(D94="","",ROUND(+(25*(-PMT(D94,25,QMVS*'[1]Mai-Index'!$H$23,0,0))-(QMVS*'[1]Mai-Index'!$H$23))/25,0))</f>
        <v>2885</v>
      </c>
      <c r="H94" s="27">
        <f>IF(D94="","",ROUND('[1]Mai-Index'!$H$23*QMVS*5.9%,0))</f>
        <v>5142</v>
      </c>
      <c r="I94" s="20">
        <f t="shared" si="7"/>
        <v>8027</v>
      </c>
      <c r="J94" s="21">
        <f t="shared" si="8"/>
        <v>23.15</v>
      </c>
      <c r="L94" s="53">
        <f>IF(D94="","",ROUND(+(25*(-PMT(D94,25,QMVS*'[1]Mai-Index'!$H$21,0,0))-(QMVS*'[1]Mai-Index'!$H$21))/25,0))</f>
        <v>2822</v>
      </c>
      <c r="M94" s="54">
        <f>IF(D94="","",ROUND('[1]Mai-Index'!$H$21*QMVS*4.2%,0))</f>
        <v>3581</v>
      </c>
      <c r="N94" s="55">
        <f t="shared" si="10"/>
        <v>6403</v>
      </c>
      <c r="O94" s="52">
        <f t="shared" si="9"/>
        <v>18.47</v>
      </c>
    </row>
    <row r="95" spans="2:15" ht="24.95" customHeight="1" thickTop="1" thickBot="1">
      <c r="C95" s="15" t="s">
        <v>107</v>
      </c>
      <c r="D95" s="16">
        <f>IF('[1]Zins BuBa-Statistik'!H351="~","",'[1]Zins BuBa-Statistik'!H351/100)</f>
        <v>5.2999999999999999E-2</v>
      </c>
      <c r="E95" s="17">
        <f t="shared" si="3"/>
        <v>2.0101000000000001E-2</v>
      </c>
      <c r="G95" s="18">
        <f>IF(D95="","",ROUND(+(25*(-PMT(D95,25,QMVS*'[1]Mai-Index'!$H$23,0,0))-(QMVS*'[1]Mai-Index'!$H$23))/25,0))</f>
        <v>2885</v>
      </c>
      <c r="H95" s="27">
        <f>IF(D95="","",ROUND('[1]Mai-Index'!$H$23*QMVS*5.9%,0))</f>
        <v>5142</v>
      </c>
      <c r="I95" s="20">
        <f t="shared" si="7"/>
        <v>8027</v>
      </c>
      <c r="J95" s="21">
        <f t="shared" si="8"/>
        <v>23.15</v>
      </c>
      <c r="L95" s="53">
        <f>IF(D95="","",ROUND(+(25*(-PMT(D95,25,QMVS*'[1]Mai-Index'!$H$21,0,0))-(QMVS*'[1]Mai-Index'!$H$21))/25,0))</f>
        <v>2822</v>
      </c>
      <c r="M95" s="54">
        <f>IF(D95="","",ROUND('[1]Mai-Index'!$H$21*QMVS*4.2%,0))</f>
        <v>3581</v>
      </c>
      <c r="N95" s="55">
        <f t="shared" si="10"/>
        <v>6403</v>
      </c>
      <c r="O95" s="52">
        <f t="shared" si="9"/>
        <v>18.47</v>
      </c>
    </row>
    <row r="96" spans="2:15" ht="24.95" customHeight="1" thickTop="1" thickBot="1">
      <c r="C96" s="15" t="s">
        <v>108</v>
      </c>
      <c r="D96" s="16">
        <f>IF('[1]Zins BuBa-Statistik'!H352="~","",'[1]Zins BuBa-Statistik'!H352/100)</f>
        <v>5.2900000000000003E-2</v>
      </c>
      <c r="E96" s="17">
        <f t="shared" ref="E96:E113" si="11">IF(D96="","",ROUND(-PMT(D96,25,100000,0,0)/100000-D96,6))</f>
        <v>2.0129000000000001E-2</v>
      </c>
      <c r="G96" s="18">
        <f>IF(D96="","",ROUND(+(25*(-PMT(D96,25,QMVS*'[1]Mai-Index'!$H$23,0,0))-(QMVS*'[1]Mai-Index'!$H$23))/25,0))</f>
        <v>2878</v>
      </c>
      <c r="H96" s="27">
        <f>IF(D96="","",ROUND('[1]Mai-Index'!$H$23*QMVS*5.9%,0))</f>
        <v>5142</v>
      </c>
      <c r="I96" s="20">
        <f t="shared" si="7"/>
        <v>8020</v>
      </c>
      <c r="J96" s="21">
        <f t="shared" si="8"/>
        <v>23.13</v>
      </c>
      <c r="L96" s="53">
        <f>IF(D96="","",ROUND(+(25*(-PMT(D96,25,QMVS*'[1]Mai-Index'!$H$21,0,0))-(QMVS*'[1]Mai-Index'!$H$21))/25,0))</f>
        <v>2816</v>
      </c>
      <c r="M96" s="54">
        <f>IF(D96="","",ROUND('[1]Mai-Index'!$H$21*QMVS*4.2%,0))</f>
        <v>3581</v>
      </c>
      <c r="N96" s="55">
        <f t="shared" si="10"/>
        <v>6397</v>
      </c>
      <c r="O96" s="52">
        <f t="shared" si="9"/>
        <v>18.45</v>
      </c>
    </row>
    <row r="97" spans="3:15" ht="24.95" customHeight="1" thickTop="1" thickBot="1">
      <c r="C97" s="15" t="s">
        <v>109</v>
      </c>
      <c r="D97" s="16">
        <f>IF('[1]Zins BuBa-Statistik'!H353="~","",'[1]Zins BuBa-Statistik'!H353/100)</f>
        <v>5.28E-2</v>
      </c>
      <c r="E97" s="17">
        <f t="shared" si="11"/>
        <v>2.0157000000000001E-2</v>
      </c>
      <c r="G97" s="18">
        <f>IF(D97="","",ROUND(+(25*(-PMT(D97,25,QMVS*'[1]Mai-Index'!$H$23,0,0))-(QMVS*'[1]Mai-Index'!$H$23))/25,0))</f>
        <v>2872</v>
      </c>
      <c r="H97" s="27">
        <f>IF(D97="","",ROUND('[1]Mai-Index'!$H$23*QMVS*5.9%,0))</f>
        <v>5142</v>
      </c>
      <c r="I97" s="20">
        <f t="shared" si="7"/>
        <v>8014</v>
      </c>
      <c r="J97" s="21">
        <f t="shared" si="8"/>
        <v>23.11</v>
      </c>
      <c r="L97" s="53">
        <f>IF(D97="","",ROUND(+(25*(-PMT(D97,25,QMVS*'[1]Mai-Index'!$H$21,0,0))-(QMVS*'[1]Mai-Index'!$H$21))/25,0))</f>
        <v>2810</v>
      </c>
      <c r="M97" s="54">
        <f>IF(D97="","",ROUND('[1]Mai-Index'!$H$21*QMVS*4.2%,0))</f>
        <v>3581</v>
      </c>
      <c r="N97" s="55">
        <f t="shared" si="10"/>
        <v>6391</v>
      </c>
      <c r="O97" s="52">
        <f t="shared" si="9"/>
        <v>18.43</v>
      </c>
    </row>
    <row r="98" spans="3:15" ht="24.95" customHeight="1" thickTop="1" thickBot="1">
      <c r="C98" s="15" t="s">
        <v>110</v>
      </c>
      <c r="D98" s="16">
        <f>IF('[1]Zins BuBa-Statistik'!H354="~","",'[1]Zins BuBa-Statistik'!H354/100)</f>
        <v>5.2600000000000001E-2</v>
      </c>
      <c r="E98" s="17">
        <f t="shared" si="11"/>
        <v>2.0212999999999998E-2</v>
      </c>
      <c r="G98" s="18">
        <f>IF(D98="","",ROUND(+(25*(-PMT(D98,25,QMVS*'[1]Mai-Index'!$H$23,0,0))-(QMVS*'[1]Mai-Index'!$H$23))/25,0))</f>
        <v>2860</v>
      </c>
      <c r="H98" s="27">
        <f>IF(D98="","",ROUND('[1]Mai-Index'!$H$23*QMVS*5.9%,0))</f>
        <v>5142</v>
      </c>
      <c r="I98" s="20">
        <f t="shared" si="7"/>
        <v>8002</v>
      </c>
      <c r="J98" s="21">
        <f t="shared" si="8"/>
        <v>23.08</v>
      </c>
      <c r="L98" s="53">
        <f>IF(D98="","",ROUND(+(25*(-PMT(D98,25,QMVS*'[1]Mai-Index'!$H$21,0,0))-(QMVS*'[1]Mai-Index'!$H$21))/25,0))</f>
        <v>2797</v>
      </c>
      <c r="M98" s="54">
        <f>IF(D98="","",ROUND('[1]Mai-Index'!$H$21*QMVS*4.2%,0))</f>
        <v>3581</v>
      </c>
      <c r="N98" s="55">
        <f t="shared" si="10"/>
        <v>6378</v>
      </c>
      <c r="O98" s="52">
        <f t="shared" si="9"/>
        <v>18.39</v>
      </c>
    </row>
    <row r="99" spans="3:15" ht="24.95" customHeight="1" thickTop="1" thickBot="1">
      <c r="C99" s="15" t="s">
        <v>111</v>
      </c>
      <c r="D99" s="16">
        <f>IF('[1]Zins BuBa-Statistik'!H355="~","",'[1]Zins BuBa-Statistik'!H355/100)</f>
        <v>5.2499999999999998E-2</v>
      </c>
      <c r="E99" s="17">
        <f t="shared" si="11"/>
        <v>2.0240999999999999E-2</v>
      </c>
      <c r="G99" s="18">
        <f>IF(D99="","",ROUND(+(25*(-PMT(D99,25,QMVS*'[1]Mai-Index'!$H$23,0,0))-(QMVS*'[1]Mai-Index'!$H$23))/25,0))</f>
        <v>2853</v>
      </c>
      <c r="H99" s="27">
        <f>IF(D99="","",ROUND('[1]Mai-Index'!$H$23*QMVS*5.9%,0))</f>
        <v>5142</v>
      </c>
      <c r="I99" s="20">
        <f t="shared" si="7"/>
        <v>7995</v>
      </c>
      <c r="J99" s="21">
        <f t="shared" si="8"/>
        <v>23.06</v>
      </c>
      <c r="L99" s="53">
        <f>IF(D99="","",ROUND(+(25*(-PMT(D99,25,QMVS*'[1]Mai-Index'!$H$21,0,0))-(QMVS*'[1]Mai-Index'!$H$21))/25,0))</f>
        <v>2791</v>
      </c>
      <c r="M99" s="54">
        <f>IF(D99="","",ROUND('[1]Mai-Index'!$H$21*QMVS*4.2%,0))</f>
        <v>3581</v>
      </c>
      <c r="N99" s="55">
        <f t="shared" si="10"/>
        <v>6372</v>
      </c>
      <c r="O99" s="52">
        <f t="shared" si="9"/>
        <v>18.38</v>
      </c>
    </row>
    <row r="100" spans="3:15" ht="24.95" customHeight="1" thickTop="1" thickBot="1">
      <c r="C100" s="15" t="s">
        <v>112</v>
      </c>
      <c r="D100" s="16">
        <f>IF('[1]Zins BuBa-Statistik'!H356="~","",'[1]Zins BuBa-Statistik'!H356/100)</f>
        <v>5.2300000000000006E-2</v>
      </c>
      <c r="E100" s="17">
        <f t="shared" si="11"/>
        <v>2.0296999999999999E-2</v>
      </c>
      <c r="G100" s="18">
        <f>IF(D100="","",ROUND(+(25*(-PMT(D100,25,QMVS*'[1]Mai-Index'!$H$23,0,0))-(QMVS*'[1]Mai-Index'!$H$23))/25,0))</f>
        <v>2841</v>
      </c>
      <c r="H100" s="27">
        <f>IF(D100="","",ROUND('[1]Mai-Index'!$H$23*QMVS*5.9%,0))</f>
        <v>5142</v>
      </c>
      <c r="I100" s="20">
        <f t="shared" si="7"/>
        <v>7983</v>
      </c>
      <c r="J100" s="21">
        <f t="shared" si="8"/>
        <v>23.02</v>
      </c>
      <c r="L100" s="53">
        <f>IF(D100="","",ROUND(+(25*(-PMT(D100,25,QMVS*'[1]Mai-Index'!$H$21,0,0))-(QMVS*'[1]Mai-Index'!$H$21))/25,0))</f>
        <v>2779</v>
      </c>
      <c r="M100" s="54">
        <f>IF(D100="","",ROUND('[1]Mai-Index'!$H$21*QMVS*4.2%,0))</f>
        <v>3581</v>
      </c>
      <c r="N100" s="55">
        <f t="shared" si="10"/>
        <v>6360</v>
      </c>
      <c r="O100" s="52">
        <f t="shared" si="9"/>
        <v>18.34</v>
      </c>
    </row>
    <row r="101" spans="3:15" ht="24.95" customHeight="1" thickTop="1" thickBot="1">
      <c r="C101" s="15" t="s">
        <v>113</v>
      </c>
      <c r="D101" s="28">
        <f>IF('[1]Zins BuBa-Statistik'!H357="~","",'[1]Zins BuBa-Statistik'!H357/100)</f>
        <v>5.21E-2</v>
      </c>
      <c r="E101" s="29">
        <f t="shared" si="11"/>
        <v>2.0353E-2</v>
      </c>
      <c r="G101" s="30">
        <f>IF(D101="","",ROUND(+(25*(-PMT(D101,25,QMVS*'[1]Mai-Index'!$H$23,0,0))-(QMVS*'[1]Mai-Index'!$H$23))/25,0))</f>
        <v>2828</v>
      </c>
      <c r="H101" s="31">
        <f>IF(D101="","",ROUND('[1]Mai-Index'!$H$23*QMVS*5.9%,0))</f>
        <v>5142</v>
      </c>
      <c r="I101" s="36">
        <f t="shared" si="7"/>
        <v>7970</v>
      </c>
      <c r="J101" s="21">
        <f t="shared" si="8"/>
        <v>22.98</v>
      </c>
      <c r="L101" s="53">
        <f>IF(D101="","",ROUND(+(25*(-PMT(D101,25,QMVS*'[1]Mai-Index'!$H$21,0,0))-(QMVS*'[1]Mai-Index'!$H$21))/25,0))</f>
        <v>2767</v>
      </c>
      <c r="M101" s="54">
        <f>IF(D101="","",ROUND('[1]Mai-Index'!$H$21*QMVS*4.2%,0))</f>
        <v>3581</v>
      </c>
      <c r="N101" s="55">
        <f t="shared" si="10"/>
        <v>6348</v>
      </c>
      <c r="O101" s="52">
        <f t="shared" si="9"/>
        <v>18.309999999999999</v>
      </c>
    </row>
    <row r="102" spans="3:15" ht="24.95" customHeight="1" thickTop="1" thickBot="1">
      <c r="C102" s="15" t="s">
        <v>114</v>
      </c>
      <c r="D102" s="16">
        <f>IF('[1]Zins BuBa-Statistik'!H358="~","",'[1]Zins BuBa-Statistik'!H358/100)</f>
        <v>5.1900000000000002E-2</v>
      </c>
      <c r="E102" s="17">
        <f t="shared" si="11"/>
        <v>2.0410000000000001E-2</v>
      </c>
      <c r="F102" s="1"/>
      <c r="G102" s="18">
        <f>IF(D102="","",ROUND(+(25*(-PMT(D102,25,QMVS*'[1]Mai-Index'!$H$24,0,0))-(QMVS*'[1]Mai-Index'!$H$24))/25,0))</f>
        <v>2858</v>
      </c>
      <c r="H102" s="19">
        <f>IF(D102="","",ROUND('[1]Mai-Index'!$H$24*QMVS*5.9%,0))</f>
        <v>5219</v>
      </c>
      <c r="I102" s="20">
        <f t="shared" si="7"/>
        <v>8077</v>
      </c>
      <c r="J102" s="21">
        <f t="shared" si="8"/>
        <v>23.29</v>
      </c>
      <c r="L102" s="53">
        <f>IF(D102="","",ROUND(+(25*(-PMT(D102,25,QMVS*'[1]Mai-Index'!$H$21,0,0))-(QMVS*'[1]Mai-Index'!$H$21))/25,0))</f>
        <v>2754</v>
      </c>
      <c r="M102" s="54">
        <f>IF(D102="","",ROUND('[1]Mai-Index'!$H$21*QMVS*4.2%,0))</f>
        <v>3581</v>
      </c>
      <c r="N102" s="55">
        <f t="shared" si="10"/>
        <v>6335</v>
      </c>
      <c r="O102" s="52">
        <f t="shared" si="9"/>
        <v>18.27</v>
      </c>
    </row>
    <row r="103" spans="3:15" ht="24.95" customHeight="1" thickTop="1" thickBot="1">
      <c r="C103" s="15" t="s">
        <v>115</v>
      </c>
      <c r="D103" s="16">
        <f>IF('[1]Zins BuBa-Statistik'!H359="~","",'[1]Zins BuBa-Statistik'!H359/100)</f>
        <v>5.1699999999999996E-2</v>
      </c>
      <c r="E103" s="17">
        <f t="shared" si="11"/>
        <v>2.0466000000000002E-2</v>
      </c>
      <c r="F103" s="1"/>
      <c r="G103" s="18">
        <f>IF(D103="","",ROUND(+(25*(-PMT(D103,25,QMVS*'[1]Mai-Index'!$H$24,0,0))-(QMVS*'[1]Mai-Index'!$H$24))/25,0))</f>
        <v>2845</v>
      </c>
      <c r="H103" s="27">
        <f>IF(D103="","",ROUND('[1]Mai-Index'!$H$24*QMVS*5.9%,0))</f>
        <v>5219</v>
      </c>
      <c r="I103" s="20">
        <f t="shared" si="7"/>
        <v>8064</v>
      </c>
      <c r="J103" s="21">
        <f t="shared" si="8"/>
        <v>23.26</v>
      </c>
      <c r="L103" s="53">
        <f>IF(D103="","",ROUND(+(25*(-PMT(D103,25,QMVS*'[1]Mai-Index'!$H$21,0,0))-(QMVS*'[1]Mai-Index'!$H$21))/25,0))</f>
        <v>2742</v>
      </c>
      <c r="M103" s="54">
        <f>IF(D103="","",ROUND('[1]Mai-Index'!$H$21*QMVS*4.2%,0))</f>
        <v>3581</v>
      </c>
      <c r="N103" s="55">
        <f t="shared" si="10"/>
        <v>6323</v>
      </c>
      <c r="O103" s="52">
        <f t="shared" si="9"/>
        <v>18.239999999999998</v>
      </c>
    </row>
    <row r="104" spans="3:15" ht="24.95" customHeight="1" thickTop="1" thickBot="1">
      <c r="C104" s="15" t="s">
        <v>116</v>
      </c>
      <c r="D104" s="16">
        <f>IF('[1]Zins BuBa-Statistik'!H360="~","",'[1]Zins BuBa-Statistik'!H360/100)</f>
        <v>5.1500000000000004E-2</v>
      </c>
      <c r="E104" s="17">
        <f t="shared" si="11"/>
        <v>2.0523E-2</v>
      </c>
      <c r="F104" s="1"/>
      <c r="G104" s="18">
        <f>IF(D104="","",ROUND(+(25*(-PMT(D104,25,QMVS*'[1]Mai-Index'!$H$24,0,0))-(QMVS*'[1]Mai-Index'!$H$24))/25,0))</f>
        <v>2832</v>
      </c>
      <c r="H104" s="27">
        <f>IF(D104="","",ROUND('[1]Mai-Index'!$H$24*QMVS*5.9%,0))</f>
        <v>5219</v>
      </c>
      <c r="I104" s="20">
        <f t="shared" si="7"/>
        <v>8051</v>
      </c>
      <c r="J104" s="21">
        <f t="shared" si="8"/>
        <v>23.22</v>
      </c>
      <c r="L104" s="53">
        <f>IF(D104="","",ROUND(+(25*(-PMT(D104,25,QMVS*'[1]Mai-Index'!$H$21,0,0))-(QMVS*'[1]Mai-Index'!$H$21))/25,0))</f>
        <v>2730</v>
      </c>
      <c r="M104" s="54">
        <f>IF(D104="","",ROUND('[1]Mai-Index'!$H$21*QMVS*4.2%,0))</f>
        <v>3581</v>
      </c>
      <c r="N104" s="55">
        <f t="shared" si="10"/>
        <v>6311</v>
      </c>
      <c r="O104" s="52">
        <f t="shared" si="9"/>
        <v>18.2</v>
      </c>
    </row>
    <row r="105" spans="3:15" ht="24.95" customHeight="1" thickTop="1" thickBot="1">
      <c r="C105" s="15" t="s">
        <v>117</v>
      </c>
      <c r="D105" s="16">
        <f>IF('[1]Zins BuBa-Statistik'!H361="~","",'[1]Zins BuBa-Statistik'!H361/100)</f>
        <v>5.1299999999999998E-2</v>
      </c>
      <c r="E105" s="17">
        <f t="shared" si="11"/>
        <v>2.0580000000000001E-2</v>
      </c>
      <c r="F105" s="1"/>
      <c r="G105" s="18">
        <f>IF(D105="","",ROUND(+(25*(-PMT(D105,25,QMVS*'[1]Mai-Index'!$H$24,0,0))-(QMVS*'[1]Mai-Index'!$H$24))/25,0))</f>
        <v>2820</v>
      </c>
      <c r="H105" s="27">
        <f>IF(D105="","",ROUND('[1]Mai-Index'!$H$24*QMVS*5.9%,0))</f>
        <v>5219</v>
      </c>
      <c r="I105" s="20">
        <f t="shared" si="7"/>
        <v>8039</v>
      </c>
      <c r="J105" s="21">
        <f t="shared" si="8"/>
        <v>23.18</v>
      </c>
      <c r="L105" s="53">
        <f>IF(D105="","",ROUND(+(25*(-PMT(D105,25,QMVS*'[1]Mai-Index'!$H$21,0,0))-(QMVS*'[1]Mai-Index'!$H$21))/25,0))</f>
        <v>2718</v>
      </c>
      <c r="M105" s="54">
        <f>IF(D105="","",ROUND('[1]Mai-Index'!$H$21*QMVS*4.2%,0))</f>
        <v>3581</v>
      </c>
      <c r="N105" s="55">
        <f t="shared" si="10"/>
        <v>6299</v>
      </c>
      <c r="O105" s="52">
        <f t="shared" si="9"/>
        <v>18.170000000000002</v>
      </c>
    </row>
    <row r="106" spans="3:15" ht="24.95" customHeight="1" thickTop="1" thickBot="1">
      <c r="C106" s="15" t="s">
        <v>118</v>
      </c>
      <c r="D106" s="16">
        <f>IF('[1]Zins BuBa-Statistik'!H362="~","",'[1]Zins BuBa-Statistik'!H362/100)</f>
        <v>5.1100000000000007E-2</v>
      </c>
      <c r="E106" s="17">
        <f t="shared" si="11"/>
        <v>2.0636999999999999E-2</v>
      </c>
      <c r="F106" s="1"/>
      <c r="G106" s="18">
        <f>IF(D106="","",ROUND(+(25*(-PMT(D106,25,QMVS*'[1]Mai-Index'!$H$24,0,0))-(QMVS*'[1]Mai-Index'!$H$24))/25,0))</f>
        <v>2807</v>
      </c>
      <c r="H106" s="27">
        <f>IF(D106="","",ROUND('[1]Mai-Index'!$H$24*QMVS*5.9%,0))</f>
        <v>5219</v>
      </c>
      <c r="I106" s="20">
        <f t="shared" si="7"/>
        <v>8026</v>
      </c>
      <c r="J106" s="21">
        <f t="shared" si="8"/>
        <v>23.15</v>
      </c>
      <c r="L106" s="53">
        <f>IF(D106="","",ROUND(+(25*(-PMT(D106,25,QMVS*'[1]Mai-Index'!$H$21,0,0))-(QMVS*'[1]Mai-Index'!$H$21))/25,0))</f>
        <v>2706</v>
      </c>
      <c r="M106" s="54">
        <f>IF(D106="","",ROUND('[1]Mai-Index'!$H$21*QMVS*4.2%,0))</f>
        <v>3581</v>
      </c>
      <c r="N106" s="55">
        <f t="shared" si="10"/>
        <v>6287</v>
      </c>
      <c r="O106" s="52">
        <f t="shared" si="9"/>
        <v>18.13</v>
      </c>
    </row>
    <row r="107" spans="3:15" ht="24.95" customHeight="1" thickTop="1" thickBot="1">
      <c r="C107" s="15" t="s">
        <v>119</v>
      </c>
      <c r="D107" s="16">
        <f>IF('[1]Zins BuBa-Statistik'!H363="~","",'[1]Zins BuBa-Statistik'!H363/100)</f>
        <v>5.0900000000000001E-2</v>
      </c>
      <c r="E107" s="17">
        <f t="shared" si="11"/>
        <v>2.0694000000000001E-2</v>
      </c>
      <c r="G107" s="18">
        <f>IF(D107="","",ROUND(+(25*(-PMT(D107,25,QMVS*'[1]Mai-Index'!$H$24,0,0))-(QMVS*'[1]Mai-Index'!$H$24))/25,0))</f>
        <v>2794</v>
      </c>
      <c r="H107" s="27">
        <f>IF(D107="","",ROUND('[1]Mai-Index'!$H$24*QMVS*5.9%,0))</f>
        <v>5219</v>
      </c>
      <c r="I107" s="20">
        <f t="shared" si="7"/>
        <v>8013</v>
      </c>
      <c r="J107" s="21">
        <f t="shared" si="8"/>
        <v>23.11</v>
      </c>
      <c r="L107" s="53">
        <f>IF(D107="","",ROUND(+(25*(-PMT(D107,25,QMVS*'[1]Mai-Index'!$H$21,0,0))-(QMVS*'[1]Mai-Index'!$H$21))/25,0))</f>
        <v>2693</v>
      </c>
      <c r="M107" s="54">
        <f>IF(D107="","",ROUND('[1]Mai-Index'!$H$21*QMVS*4.2%,0))</f>
        <v>3581</v>
      </c>
      <c r="N107" s="55">
        <f t="shared" si="10"/>
        <v>6274</v>
      </c>
      <c r="O107" s="52">
        <f t="shared" si="9"/>
        <v>18.09</v>
      </c>
    </row>
    <row r="108" spans="3:15" ht="24.95" customHeight="1" thickTop="1" thickBot="1">
      <c r="C108" s="15" t="s">
        <v>120</v>
      </c>
      <c r="D108" s="16">
        <f>IF('[1]Zins BuBa-Statistik'!H364="~","",'[1]Zins BuBa-Statistik'!H364/100)</f>
        <v>5.0599999999999999E-2</v>
      </c>
      <c r="E108" s="17">
        <f t="shared" si="11"/>
        <v>2.078E-2</v>
      </c>
      <c r="G108" s="18">
        <f>IF(D108="","",ROUND(+(25*(-PMT(D108,25,QMVS*'[1]Mai-Index'!$H$24,0,0))-(QMVS*'[1]Mai-Index'!$H$24))/25,0))</f>
        <v>2776</v>
      </c>
      <c r="H108" s="27">
        <f>IF(D108="","",ROUND('[1]Mai-Index'!$H$24*QMVS*5.9%,0))</f>
        <v>5219</v>
      </c>
      <c r="I108" s="20">
        <f t="shared" si="7"/>
        <v>7995</v>
      </c>
      <c r="J108" s="21">
        <f t="shared" si="8"/>
        <v>23.06</v>
      </c>
      <c r="L108" s="53">
        <f>IF(D108="","",ROUND(+(25*(-PMT(D108,25,QMVS*'[1]Mai-Index'!$H$21,0,0))-(QMVS*'[1]Mai-Index'!$H$21))/25,0))</f>
        <v>2675</v>
      </c>
      <c r="M108" s="54">
        <f>IF(D108="","",ROUND('[1]Mai-Index'!$H$21*QMVS*4.2%,0))</f>
        <v>3581</v>
      </c>
      <c r="N108" s="55">
        <f t="shared" si="10"/>
        <v>6256</v>
      </c>
      <c r="O108" s="52">
        <f t="shared" si="9"/>
        <v>18.04</v>
      </c>
    </row>
    <row r="109" spans="3:15" ht="24.95" customHeight="1" thickTop="1" thickBot="1">
      <c r="C109" s="15" t="s">
        <v>121</v>
      </c>
      <c r="D109" s="16">
        <f>IF('[1]Zins BuBa-Statistik'!H365="~","",'[1]Zins BuBa-Statistik'!H365/100)</f>
        <v>5.04E-2</v>
      </c>
      <c r="E109" s="17">
        <f t="shared" si="11"/>
        <v>2.0837000000000001E-2</v>
      </c>
      <c r="G109" s="18">
        <f>IF(D109="","",ROUND(+(25*(-PMT(D109,25,QMVS*'[1]Mai-Index'!$H$24,0,0))-(QMVS*'[1]Mai-Index'!$H$24))/25,0))</f>
        <v>2763</v>
      </c>
      <c r="H109" s="27">
        <f>IF(D109="","",ROUND('[1]Mai-Index'!$H$24*QMVS*5.9%,0))</f>
        <v>5219</v>
      </c>
      <c r="I109" s="20">
        <f t="shared" si="7"/>
        <v>7982</v>
      </c>
      <c r="J109" s="21">
        <f t="shared" si="8"/>
        <v>23.02</v>
      </c>
      <c r="L109" s="53">
        <f>IF(D109="","",ROUND(+(25*(-PMT(D109,25,QMVS*'[1]Mai-Index'!$H$21,0,0))-(QMVS*'[1]Mai-Index'!$H$21))/25,0))</f>
        <v>2663</v>
      </c>
      <c r="M109" s="54">
        <f>IF(D109="","",ROUND('[1]Mai-Index'!$H$21*QMVS*4.2%,0))</f>
        <v>3581</v>
      </c>
      <c r="N109" s="55">
        <f t="shared" si="10"/>
        <v>6244</v>
      </c>
      <c r="O109" s="52">
        <f t="shared" si="9"/>
        <v>18.010000000000002</v>
      </c>
    </row>
    <row r="110" spans="3:15" ht="24.95" customHeight="1" thickTop="1" thickBot="1">
      <c r="C110" s="15" t="s">
        <v>122</v>
      </c>
      <c r="D110" s="16">
        <f>IF('[1]Zins BuBa-Statistik'!H366="~","",'[1]Zins BuBa-Statistik'!H366/100)</f>
        <v>5.0199999999999995E-2</v>
      </c>
      <c r="E110" s="17">
        <f t="shared" si="11"/>
        <v>2.0895E-2</v>
      </c>
      <c r="G110" s="18">
        <f>IF(D110="","",ROUND(+(25*(-PMT(D110,25,QMVS*'[1]Mai-Index'!$H$24,0,0))-(QMVS*'[1]Mai-Index'!$H$24))/25,0))</f>
        <v>2750</v>
      </c>
      <c r="H110" s="27">
        <f>IF(D110="","",ROUND('[1]Mai-Index'!$H$24*QMVS*5.9%,0))</f>
        <v>5219</v>
      </c>
      <c r="I110" s="20">
        <f t="shared" si="7"/>
        <v>7969</v>
      </c>
      <c r="J110" s="21">
        <f t="shared" si="8"/>
        <v>22.98</v>
      </c>
      <c r="L110" s="53">
        <f>IF(D110="","",ROUND(+(25*(-PMT(D110,25,QMVS*'[1]Mai-Index'!$H$21,0,0))-(QMVS*'[1]Mai-Index'!$H$21))/25,0))</f>
        <v>2651</v>
      </c>
      <c r="M110" s="54">
        <f>IF(D110="","",ROUND('[1]Mai-Index'!$H$21*QMVS*4.2%,0))</f>
        <v>3581</v>
      </c>
      <c r="N110" s="55">
        <f t="shared" si="10"/>
        <v>6232</v>
      </c>
      <c r="O110" s="52">
        <f t="shared" si="9"/>
        <v>17.97</v>
      </c>
    </row>
    <row r="111" spans="3:15" ht="24.95" customHeight="1" thickTop="1" thickBot="1">
      <c r="C111" s="15" t="s">
        <v>123</v>
      </c>
      <c r="D111" s="16">
        <f>IF('[1]Zins BuBa-Statistik'!H367="~","",'[1]Zins BuBa-Statistik'!H367/100)</f>
        <v>4.99E-2</v>
      </c>
      <c r="E111" s="17">
        <f t="shared" si="11"/>
        <v>2.0981E-2</v>
      </c>
      <c r="G111" s="18">
        <f>IF(D111="","",ROUND(+(25*(-PMT(D111,25,QMVS*'[1]Mai-Index'!$H$24,0,0))-(QMVS*'[1]Mai-Index'!$H$24))/25,0))</f>
        <v>2731</v>
      </c>
      <c r="H111" s="27">
        <f>IF(D111="","",ROUND('[1]Mai-Index'!$H$24*QMVS*5.9%,0))</f>
        <v>5219</v>
      </c>
      <c r="I111" s="20">
        <f t="shared" si="7"/>
        <v>7950</v>
      </c>
      <c r="J111" s="21">
        <f t="shared" si="8"/>
        <v>22.93</v>
      </c>
      <c r="L111" s="53">
        <f>IF(D111="","",ROUND(+(25*(-PMT(D111,25,QMVS*'[1]Mai-Index'!$H$21,0,0))-(QMVS*'[1]Mai-Index'!$H$21))/25,0))</f>
        <v>2633</v>
      </c>
      <c r="M111" s="54">
        <f>IF(D111="","",ROUND('[1]Mai-Index'!$H$21*QMVS*4.2%,0))</f>
        <v>3581</v>
      </c>
      <c r="N111" s="55">
        <f t="shared" si="10"/>
        <v>6214</v>
      </c>
      <c r="O111" s="52">
        <f t="shared" si="9"/>
        <v>17.920000000000002</v>
      </c>
    </row>
    <row r="112" spans="3:15" ht="24.95" customHeight="1" thickTop="1" thickBot="1">
      <c r="C112" s="15" t="s">
        <v>124</v>
      </c>
      <c r="D112" s="16">
        <f>IF('[1]Zins BuBa-Statistik'!H368="~","",'[1]Zins BuBa-Statistik'!H368/100)</f>
        <v>4.9699999999999994E-2</v>
      </c>
      <c r="E112" s="17">
        <f t="shared" si="11"/>
        <v>2.1038999999999999E-2</v>
      </c>
      <c r="G112" s="18">
        <f>IF(D112="","",ROUND(+(25*(-PMT(D112,25,QMVS*'[1]Mai-Index'!$H$24,0,0))-(QMVS*'[1]Mai-Index'!$H$24))/25,0))</f>
        <v>2719</v>
      </c>
      <c r="H112" s="27">
        <f>IF(D112="","",ROUND('[1]Mai-Index'!$H$24*QMVS*5.9%,0))</f>
        <v>5219</v>
      </c>
      <c r="I112" s="20">
        <f t="shared" si="7"/>
        <v>7938</v>
      </c>
      <c r="J112" s="21">
        <f t="shared" si="8"/>
        <v>22.89</v>
      </c>
      <c r="L112" s="53">
        <f>IF(D112="","",ROUND(+(25*(-PMT(D112,25,QMVS*'[1]Mai-Index'!$H$21,0,0))-(QMVS*'[1]Mai-Index'!$H$21))/25,0))</f>
        <v>2621</v>
      </c>
      <c r="M112" s="54">
        <f>IF(D112="","",ROUND('[1]Mai-Index'!$H$21*QMVS*4.2%,0))</f>
        <v>3581</v>
      </c>
      <c r="N112" s="55">
        <f t="shared" si="10"/>
        <v>6202</v>
      </c>
      <c r="O112" s="52">
        <f t="shared" si="9"/>
        <v>17.89</v>
      </c>
    </row>
    <row r="113" spans="3:15" ht="24.95" customHeight="1" thickTop="1" thickBot="1">
      <c r="C113" s="15" t="s">
        <v>125</v>
      </c>
      <c r="D113" s="28">
        <f>IF('[1]Zins BuBa-Statistik'!H369="~","",'[1]Zins BuBa-Statistik'!H369/100)</f>
        <v>4.9400000000000006E-2</v>
      </c>
      <c r="E113" s="29">
        <f t="shared" si="11"/>
        <v>2.1125999999999999E-2</v>
      </c>
      <c r="G113" s="30">
        <f>IF(D113="","",ROUND(+(25*(-PMT(D113,25,QMVS*'[1]Mai-Index'!$H$24,0,0))-(QMVS*'[1]Mai-Index'!$H$24))/25,0))</f>
        <v>2700</v>
      </c>
      <c r="H113" s="31">
        <f>IF(D113="","",ROUND('[1]Mai-Index'!$H$24*QMVS*5.9%,0))</f>
        <v>5219</v>
      </c>
      <c r="I113" s="36">
        <f t="shared" si="7"/>
        <v>7919</v>
      </c>
      <c r="J113" s="21">
        <f t="shared" si="8"/>
        <v>22.84</v>
      </c>
      <c r="L113" s="53">
        <f>IF(D113="","",ROUND(+(25*(-PMT(D113,25,QMVS*'[1]Mai-Index'!$H$21,0,0))-(QMVS*'[1]Mai-Index'!$H$21))/25,0))</f>
        <v>2602</v>
      </c>
      <c r="M113" s="54">
        <f>IF(D113="","",ROUND('[1]Mai-Index'!$H$21*QMVS*4.2%,0))</f>
        <v>3581</v>
      </c>
      <c r="N113" s="55">
        <f t="shared" si="10"/>
        <v>6183</v>
      </c>
      <c r="O113" s="52">
        <f t="shared" si="9"/>
        <v>17.829999999999998</v>
      </c>
    </row>
    <row r="114" spans="3:15" ht="24.95" customHeight="1" thickTop="1" thickBot="1">
      <c r="C114" s="15" t="s">
        <v>126</v>
      </c>
      <c r="D114" s="16">
        <f>IF('[1]Zins BuBa-Statistik'!H370="~","",'[1]Zins BuBa-Statistik'!H370/100)</f>
        <v>4.9200000000000001E-2</v>
      </c>
      <c r="E114" s="17">
        <f>IF(D114="","",ROUND(-PMT(D114,25,100000,0,0)/100000-D114,6))</f>
        <v>2.1184999999999999E-2</v>
      </c>
      <c r="F114" s="1"/>
      <c r="G114" s="18">
        <f>IF(D114="","",ROUND(+(25*(-PMT(D114,25,QMVS*'[1]Mai-Index'!$H$25,0,0))-(QMVS*'[1]Mai-Index'!$H$25))/25,0))</f>
        <v>2754</v>
      </c>
      <c r="H114" s="19">
        <f>IF(D114="","",ROUND('[1]Mai-Index'!$H$25*QMVS*5.9%,0))</f>
        <v>5348</v>
      </c>
      <c r="I114" s="20">
        <f>IF(D114="","",G114+H114)</f>
        <v>8102</v>
      </c>
      <c r="J114" s="21">
        <f>IF(D114="","",ROUND(I114/365/95%,2))</f>
        <v>23.37</v>
      </c>
      <c r="L114" s="53">
        <f>IF(D114="","",ROUND(+(25*(-PMT(D114,25,QMVS*'[1]Mai-Index'!$H$21,0,0))-(QMVS*'[1]Mai-Index'!$H$21))/25,0))</f>
        <v>2590</v>
      </c>
      <c r="M114" s="54">
        <f>IF(D114="","",ROUND('[1]Mai-Index'!$H$21*QMVS*4.2%,0))</f>
        <v>3581</v>
      </c>
      <c r="N114" s="55">
        <f>IF(D114="","",L114+M114)</f>
        <v>6171</v>
      </c>
      <c r="O114" s="52">
        <f>IF(D114="","",ROUND(N114/365/95%,2))</f>
        <v>17.8</v>
      </c>
    </row>
    <row r="115" spans="3:15" ht="24.95" customHeight="1" thickTop="1" thickBot="1">
      <c r="C115" s="15" t="s">
        <v>127</v>
      </c>
      <c r="D115" s="16">
        <f>IF('[1]Zins BuBa-Statistik'!H371="~","",'[1]Zins BuBa-Statistik'!H371/100)</f>
        <v>4.9000000000000002E-2</v>
      </c>
      <c r="E115" s="17">
        <f t="shared" ref="E115:E125" si="12">IF(D115="","",ROUND(-PMT(D115,25,100000,0,0)/100000-D115,6))</f>
        <v>2.1243000000000001E-2</v>
      </c>
      <c r="F115" s="1"/>
      <c r="G115" s="18">
        <f>IF(D115="","",ROUND(+(25*(-PMT(D115,25,QMVS*'[1]Mai-Index'!$H$25,0,0))-(QMVS*'[1]Mai-Index'!$H$25))/25,0))</f>
        <v>2742</v>
      </c>
      <c r="H115" s="27">
        <f>IF(D115="","",ROUND('[1]Mai-Index'!$H$25*QMVS*5.9%,0))</f>
        <v>5348</v>
      </c>
      <c r="I115" s="20">
        <f t="shared" ref="I115:I125" si="13">IF(D115="","",G115+H115)</f>
        <v>8090</v>
      </c>
      <c r="J115" s="21">
        <f t="shared" ref="J115:J125" si="14">IF(D115="","",ROUND(I115/365/95%,2))</f>
        <v>23.33</v>
      </c>
      <c r="L115" s="53">
        <f>IF(D115="","",ROUND(+(25*(-PMT(D115,25,QMVS*'[1]Mai-Index'!$H$21,0,0))-(QMVS*'[1]Mai-Index'!$H$21))/25,0))</f>
        <v>2578</v>
      </c>
      <c r="M115" s="54">
        <f>IF(D115="","",ROUND('[1]Mai-Index'!$H$21*QMVS*4.2%,0))</f>
        <v>3581</v>
      </c>
      <c r="N115" s="55">
        <f t="shared" ref="N115:N125" si="15">IF(D115="","",L115+M115)</f>
        <v>6159</v>
      </c>
      <c r="O115" s="52">
        <f t="shared" ref="O115:O125" si="16">IF(D115="","",ROUND(N115/365/95%,2))</f>
        <v>17.760000000000002</v>
      </c>
    </row>
    <row r="116" spans="3:15" ht="24.95" customHeight="1" thickTop="1" thickBot="1">
      <c r="C116" s="15" t="s">
        <v>128</v>
      </c>
      <c r="D116" s="16">
        <f>IF('[1]Zins BuBa-Statistik'!H372="~","",'[1]Zins BuBa-Statistik'!H372/100)</f>
        <v>4.8799999999999996E-2</v>
      </c>
      <c r="E116" s="17">
        <f t="shared" si="12"/>
        <v>2.1302000000000001E-2</v>
      </c>
      <c r="F116" s="1"/>
      <c r="G116" s="18">
        <f>IF(D116="","",ROUND(+(25*(-PMT(D116,25,QMVS*'[1]Mai-Index'!$H$25,0,0))-(QMVS*'[1]Mai-Index'!$H$25))/25,0))</f>
        <v>2729</v>
      </c>
      <c r="H116" s="27">
        <f>IF(D116="","",ROUND('[1]Mai-Index'!$H$25*QMVS*5.9%,0))</f>
        <v>5348</v>
      </c>
      <c r="I116" s="20">
        <f t="shared" si="13"/>
        <v>8077</v>
      </c>
      <c r="J116" s="21">
        <f t="shared" si="14"/>
        <v>23.29</v>
      </c>
      <c r="L116" s="53">
        <f>IF(D116="","",ROUND(+(25*(-PMT(D116,25,QMVS*'[1]Mai-Index'!$H$21,0,0))-(QMVS*'[1]Mai-Index'!$H$21))/25,0))</f>
        <v>2566</v>
      </c>
      <c r="M116" s="54">
        <f>IF(D116="","",ROUND('[1]Mai-Index'!$H$21*QMVS*4.2%,0))</f>
        <v>3581</v>
      </c>
      <c r="N116" s="55">
        <f t="shared" si="15"/>
        <v>6147</v>
      </c>
      <c r="O116" s="52">
        <f t="shared" si="16"/>
        <v>17.73</v>
      </c>
    </row>
    <row r="117" spans="3:15" ht="24.95" customHeight="1" thickTop="1" thickBot="1">
      <c r="C117" s="15" t="s">
        <v>129</v>
      </c>
      <c r="D117" s="16">
        <f>IF('[1]Zins BuBa-Statistik'!H373="~","",'[1]Zins BuBa-Statistik'!H373/100)</f>
        <v>4.8600000000000004E-2</v>
      </c>
      <c r="E117" s="17">
        <f t="shared" si="12"/>
        <v>2.1360000000000001E-2</v>
      </c>
      <c r="F117" s="1"/>
      <c r="G117" s="18">
        <f>IF(D117="","",ROUND(+(25*(-PMT(D117,25,QMVS*'[1]Mai-Index'!$H$25,0,0))-(QMVS*'[1]Mai-Index'!$H$25))/25,0))</f>
        <v>2716</v>
      </c>
      <c r="H117" s="27">
        <f>IF(D117="","",ROUND('[1]Mai-Index'!$H$25*QMVS*5.9%,0))</f>
        <v>5348</v>
      </c>
      <c r="I117" s="20">
        <f t="shared" si="13"/>
        <v>8064</v>
      </c>
      <c r="J117" s="21">
        <f t="shared" si="14"/>
        <v>23.26</v>
      </c>
      <c r="L117" s="53">
        <f>IF(D117="","",ROUND(+(25*(-PMT(D117,25,QMVS*'[1]Mai-Index'!$H$21,0,0))-(QMVS*'[1]Mai-Index'!$H$21))/25,0))</f>
        <v>2554</v>
      </c>
      <c r="M117" s="54">
        <f>IF(D117="","",ROUND('[1]Mai-Index'!$H$21*QMVS*4.2%,0))</f>
        <v>3581</v>
      </c>
      <c r="N117" s="55">
        <f t="shared" si="15"/>
        <v>6135</v>
      </c>
      <c r="O117" s="52">
        <f t="shared" si="16"/>
        <v>17.690000000000001</v>
      </c>
    </row>
    <row r="118" spans="3:15" ht="24.95" customHeight="1" thickTop="1" thickBot="1">
      <c r="C118" s="15" t="s">
        <v>130</v>
      </c>
      <c r="D118" s="16">
        <f>IF('[1]Zins BuBa-Statistik'!H374="~","",'[1]Zins BuBa-Statistik'!H374/100)</f>
        <v>4.8499999999999995E-2</v>
      </c>
      <c r="E118" s="17">
        <f t="shared" si="12"/>
        <v>2.1389999999999999E-2</v>
      </c>
      <c r="F118" s="1"/>
      <c r="G118" s="18">
        <f>IF(D118="","",ROUND(+(25*(-PMT(D118,25,QMVS*'[1]Mai-Index'!$H$25,0,0))-(QMVS*'[1]Mai-Index'!$H$25))/25,0))</f>
        <v>2709</v>
      </c>
      <c r="H118" s="27">
        <f>IF(D118="","",ROUND('[1]Mai-Index'!$H$25*QMVS*5.9%,0))</f>
        <v>5348</v>
      </c>
      <c r="I118" s="20">
        <f t="shared" si="13"/>
        <v>8057</v>
      </c>
      <c r="J118" s="21">
        <f t="shared" si="14"/>
        <v>23.24</v>
      </c>
      <c r="L118" s="53">
        <f>IF(D118="","",ROUND(+(25*(-PMT(D118,25,QMVS*'[1]Mai-Index'!$H$21,0,0))-(QMVS*'[1]Mai-Index'!$H$21))/25,0))</f>
        <v>2548</v>
      </c>
      <c r="M118" s="54">
        <f>IF(D118="","",ROUND('[1]Mai-Index'!$H$21*QMVS*4.2%,0))</f>
        <v>3581</v>
      </c>
      <c r="N118" s="55">
        <f t="shared" si="15"/>
        <v>6129</v>
      </c>
      <c r="O118" s="52">
        <f t="shared" si="16"/>
        <v>17.68</v>
      </c>
    </row>
    <row r="119" spans="3:15" ht="24.95" customHeight="1" thickTop="1" thickBot="1">
      <c r="C119" s="15" t="s">
        <v>131</v>
      </c>
      <c r="D119" s="16">
        <f>IF('[1]Zins BuBa-Statistik'!H375="~","",'[1]Zins BuBa-Statistik'!H375/100)</f>
        <v>4.8300000000000003E-2</v>
      </c>
      <c r="E119" s="17">
        <f t="shared" si="12"/>
        <v>2.1447999999999998E-2</v>
      </c>
      <c r="G119" s="18">
        <f>IF(D119="","",ROUND(+(25*(-PMT(D119,25,QMVS*'[1]Mai-Index'!$H$25,0,0))-(QMVS*'[1]Mai-Index'!$H$25))/25,0))</f>
        <v>2697</v>
      </c>
      <c r="H119" s="27">
        <f>IF(D119="","",ROUND('[1]Mai-Index'!$H$25*QMVS*5.9%,0))</f>
        <v>5348</v>
      </c>
      <c r="I119" s="20">
        <f t="shared" si="13"/>
        <v>8045</v>
      </c>
      <c r="J119" s="21">
        <f t="shared" si="14"/>
        <v>23.2</v>
      </c>
      <c r="L119" s="53">
        <f>IF(D119="","",ROUND(+(25*(-PMT(D119,25,QMVS*'[1]Mai-Index'!$H$21,0,0))-(QMVS*'[1]Mai-Index'!$H$21))/25,0))</f>
        <v>2536</v>
      </c>
      <c r="M119" s="54">
        <f>IF(D119="","",ROUND('[1]Mai-Index'!$H$21*QMVS*4.2%,0))</f>
        <v>3581</v>
      </c>
      <c r="N119" s="55">
        <f t="shared" si="15"/>
        <v>6117</v>
      </c>
      <c r="O119" s="52">
        <f t="shared" si="16"/>
        <v>17.64</v>
      </c>
    </row>
    <row r="120" spans="3:15" ht="24.95" customHeight="1" thickTop="1" thickBot="1">
      <c r="C120" s="15" t="s">
        <v>132</v>
      </c>
      <c r="D120" s="16">
        <f>IF('[1]Zins BuBa-Statistik'!H376="~","",'[1]Zins BuBa-Statistik'!H376/100)</f>
        <v>4.8099999999999997E-2</v>
      </c>
      <c r="E120" s="17">
        <f t="shared" si="12"/>
        <v>2.1506999999999998E-2</v>
      </c>
      <c r="G120" s="18">
        <f>IF(D120="","",ROUND(+(25*(-PMT(D120,25,QMVS*'[1]Mai-Index'!$H$25,0,0))-(QMVS*'[1]Mai-Index'!$H$25))/25,0))</f>
        <v>2684</v>
      </c>
      <c r="H120" s="27">
        <f>IF(D120="","",ROUND('[1]Mai-Index'!$H$25*QMVS*5.9%,0))</f>
        <v>5348</v>
      </c>
      <c r="I120" s="20">
        <f t="shared" si="13"/>
        <v>8032</v>
      </c>
      <c r="J120" s="21">
        <f t="shared" si="14"/>
        <v>23.16</v>
      </c>
      <c r="L120" s="53">
        <f>IF(D120="","",ROUND(+(25*(-PMT(D120,25,QMVS*'[1]Mai-Index'!$H$21,0,0))-(QMVS*'[1]Mai-Index'!$H$21))/25,0))</f>
        <v>2524</v>
      </c>
      <c r="M120" s="54">
        <f>IF(D120="","",ROUND('[1]Mai-Index'!$H$21*QMVS*4.2%,0))</f>
        <v>3581</v>
      </c>
      <c r="N120" s="55">
        <f t="shared" si="15"/>
        <v>6105</v>
      </c>
      <c r="O120" s="52">
        <f t="shared" si="16"/>
        <v>17.61</v>
      </c>
    </row>
    <row r="121" spans="3:15" ht="24.95" customHeight="1" thickTop="1" thickBot="1">
      <c r="C121" s="15" t="s">
        <v>133</v>
      </c>
      <c r="D121" s="16">
        <f>IF('[1]Zins BuBa-Statistik'!H377="~","",'[1]Zins BuBa-Statistik'!H377/100)</f>
        <v>4.8000000000000001E-2</v>
      </c>
      <c r="E121" s="17">
        <f t="shared" si="12"/>
        <v>2.1537000000000001E-2</v>
      </c>
      <c r="G121" s="18">
        <f>IF(D121="","",ROUND(+(25*(-PMT(D121,25,QMVS*'[1]Mai-Index'!$H$25,0,0))-(QMVS*'[1]Mai-Index'!$H$25))/25,0))</f>
        <v>2678</v>
      </c>
      <c r="H121" s="27">
        <f>IF(D121="","",ROUND('[1]Mai-Index'!$H$25*QMVS*5.9%,0))</f>
        <v>5348</v>
      </c>
      <c r="I121" s="20">
        <f t="shared" si="13"/>
        <v>8026</v>
      </c>
      <c r="J121" s="21">
        <f t="shared" si="14"/>
        <v>23.15</v>
      </c>
      <c r="L121" s="53">
        <f>IF(D121="","",ROUND(+(25*(-PMT(D121,25,QMVS*'[1]Mai-Index'!$H$21,0,0))-(QMVS*'[1]Mai-Index'!$H$21))/25,0))</f>
        <v>2518</v>
      </c>
      <c r="M121" s="54">
        <f>IF(D121="","",ROUND('[1]Mai-Index'!$H$21*QMVS*4.2%,0))</f>
        <v>3581</v>
      </c>
      <c r="N121" s="55">
        <f t="shared" si="15"/>
        <v>6099</v>
      </c>
      <c r="O121" s="52">
        <f t="shared" si="16"/>
        <v>17.59</v>
      </c>
    </row>
    <row r="122" spans="3:15" ht="24.95" customHeight="1" thickTop="1" thickBot="1">
      <c r="C122" s="15" t="s">
        <v>134</v>
      </c>
      <c r="D122" s="16">
        <f>IF('[1]Zins BuBa-Statistik'!H378="~","",'[1]Zins BuBa-Statistik'!H378/100)</f>
        <v>4.7800000000000002E-2</v>
      </c>
      <c r="E122" s="17">
        <f t="shared" si="12"/>
        <v>2.1596000000000001E-2</v>
      </c>
      <c r="G122" s="18">
        <f>IF(D122="","",ROUND(+(25*(-PMT(D122,25,QMVS*'[1]Mai-Index'!$H$25,0,0))-(QMVS*'[1]Mai-Index'!$H$25))/25,0))</f>
        <v>2665</v>
      </c>
      <c r="H122" s="27">
        <f>IF(D122="","",ROUND('[1]Mai-Index'!$H$25*QMVS*5.9%,0))</f>
        <v>5348</v>
      </c>
      <c r="I122" s="20">
        <f t="shared" si="13"/>
        <v>8013</v>
      </c>
      <c r="J122" s="21">
        <f t="shared" si="14"/>
        <v>23.11</v>
      </c>
      <c r="L122" s="53">
        <f>IF(D122="","",ROUND(+(25*(-PMT(D122,25,QMVS*'[1]Mai-Index'!$H$21,0,0))-(QMVS*'[1]Mai-Index'!$H$21))/25,0))</f>
        <v>2506</v>
      </c>
      <c r="M122" s="54">
        <f>IF(D122="","",ROUND('[1]Mai-Index'!$H$21*QMVS*4.2%,0))</f>
        <v>3581</v>
      </c>
      <c r="N122" s="55">
        <f t="shared" si="15"/>
        <v>6087</v>
      </c>
      <c r="O122" s="52">
        <f t="shared" si="16"/>
        <v>17.55</v>
      </c>
    </row>
    <row r="123" spans="3:15" ht="24.95" customHeight="1" thickTop="1" thickBot="1">
      <c r="C123" s="15" t="s">
        <v>135</v>
      </c>
      <c r="D123" s="16">
        <f>IF('[1]Zins BuBa-Statistik'!H379="~","",'[1]Zins BuBa-Statistik'!H379/100)</f>
        <v>4.7599999999999996E-2</v>
      </c>
      <c r="E123" s="17">
        <f t="shared" si="12"/>
        <v>2.1655000000000001E-2</v>
      </c>
      <c r="G123" s="18">
        <f>IF(D123="","",ROUND(+(25*(-PMT(D123,25,QMVS*'[1]Mai-Index'!$H$25,0,0))-(QMVS*'[1]Mai-Index'!$H$25))/25,0))</f>
        <v>2652</v>
      </c>
      <c r="H123" s="27">
        <f>IF(D123="","",ROUND('[1]Mai-Index'!$H$25*QMVS*5.9%,0))</f>
        <v>5348</v>
      </c>
      <c r="I123" s="20">
        <f t="shared" si="13"/>
        <v>8000</v>
      </c>
      <c r="J123" s="21">
        <f t="shared" si="14"/>
        <v>23.07</v>
      </c>
      <c r="L123" s="53">
        <f>IF(D123="","",ROUND(+(25*(-PMT(D123,25,QMVS*'[1]Mai-Index'!$H$21,0,0))-(QMVS*'[1]Mai-Index'!$H$21))/25,0))</f>
        <v>2494</v>
      </c>
      <c r="M123" s="54">
        <f>IF(D123="","",ROUND('[1]Mai-Index'!$H$21*QMVS*4.2%,0))</f>
        <v>3581</v>
      </c>
      <c r="N123" s="55">
        <f t="shared" si="15"/>
        <v>6075</v>
      </c>
      <c r="O123" s="52">
        <f t="shared" si="16"/>
        <v>17.52</v>
      </c>
    </row>
    <row r="124" spans="3:15" ht="24.95" customHeight="1" thickTop="1" thickBot="1">
      <c r="C124" s="15" t="s">
        <v>136</v>
      </c>
      <c r="D124" s="16">
        <f>IF('[1]Zins BuBa-Statistik'!H380="~","",'[1]Zins BuBa-Statistik'!H380/100)</f>
        <v>4.7400000000000005E-2</v>
      </c>
      <c r="E124" s="17">
        <f t="shared" si="12"/>
        <v>2.1715000000000002E-2</v>
      </c>
      <c r="G124" s="18">
        <f>IF(D124="","",ROUND(+(25*(-PMT(D124,25,QMVS*'[1]Mai-Index'!$H$25,0,0))-(QMVS*'[1]Mai-Index'!$H$25))/25,0))</f>
        <v>2639</v>
      </c>
      <c r="H124" s="27">
        <f>IF(D124="","",ROUND('[1]Mai-Index'!$H$25*QMVS*5.9%,0))</f>
        <v>5348</v>
      </c>
      <c r="I124" s="20">
        <f t="shared" si="13"/>
        <v>7987</v>
      </c>
      <c r="J124" s="21">
        <f t="shared" si="14"/>
        <v>23.03</v>
      </c>
      <c r="L124" s="53">
        <f>IF(D124="","",ROUND(+(25*(-PMT(D124,25,QMVS*'[1]Mai-Index'!$H$21,0,0))-(QMVS*'[1]Mai-Index'!$H$21))/25,0))</f>
        <v>2482</v>
      </c>
      <c r="M124" s="54">
        <f>IF(D124="","",ROUND('[1]Mai-Index'!$H$21*QMVS*4.2%,0))</f>
        <v>3581</v>
      </c>
      <c r="N124" s="55">
        <f t="shared" si="15"/>
        <v>6063</v>
      </c>
      <c r="O124" s="52">
        <f t="shared" si="16"/>
        <v>17.489999999999998</v>
      </c>
    </row>
    <row r="125" spans="3:15" ht="24.95" customHeight="1" thickTop="1" thickBot="1">
      <c r="C125" s="15" t="s">
        <v>137</v>
      </c>
      <c r="D125" s="28">
        <f>IF('[1]Zins BuBa-Statistik'!H381="~","",'[1]Zins BuBa-Statistik'!H381/100)</f>
        <v>4.7199999999999999E-2</v>
      </c>
      <c r="E125" s="29">
        <f t="shared" si="12"/>
        <v>2.1774000000000002E-2</v>
      </c>
      <c r="G125" s="30">
        <f>IF(D125="","",ROUND(+(25*(-PMT(D125,25,QMVS*'[1]Mai-Index'!$H$25,0,0))-(QMVS*'[1]Mai-Index'!$H$25))/25,0))</f>
        <v>2627</v>
      </c>
      <c r="H125" s="31">
        <f>IF(D125="","",ROUND('[1]Mai-Index'!$H$25*QMVS*5.9%,0))</f>
        <v>5348</v>
      </c>
      <c r="I125" s="36">
        <f t="shared" si="13"/>
        <v>7975</v>
      </c>
      <c r="J125" s="21">
        <f t="shared" si="14"/>
        <v>23</v>
      </c>
      <c r="L125" s="57">
        <f>IF(D125="","",ROUND(+(25*(-PMT(D125,25,QMVS*'[1]Mai-Index'!$H$21,0,0))-(QMVS*'[1]Mai-Index'!$H$21))/25,0))</f>
        <v>2470</v>
      </c>
      <c r="M125" s="58">
        <f>IF(D125="","",ROUND('[1]Mai-Index'!$H$21*QMVS*4.2%,0))</f>
        <v>3581</v>
      </c>
      <c r="N125" s="59">
        <f t="shared" si="15"/>
        <v>6051</v>
      </c>
      <c r="O125" s="52">
        <f t="shared" si="16"/>
        <v>17.45</v>
      </c>
    </row>
    <row r="126" spans="3:15" ht="19.5" thickTop="1" thickBot="1">
      <c r="C126" s="60" t="s">
        <v>138</v>
      </c>
      <c r="D126" s="61">
        <f>IF('[1]Zins BuBa-Statistik'!H382="~","",'[1]Zins BuBa-Statistik'!H382/100)</f>
        <v>4.7E-2</v>
      </c>
      <c r="E126" s="62">
        <f>IF(D126="","",ROUND(-PMT(D126,25,100000,0,0)/100000-D126,6))</f>
        <v>2.1833999999999999E-2</v>
      </c>
      <c r="G126" s="63">
        <f>IF(D126="","",ROUND(+(25*(-PMT(D126,25,QMVS*'[1]Mai-Index'!$H$26,0,0))-(QMVS*'[1]Mai-Index'!$H$26))/25,0))</f>
        <v>2677</v>
      </c>
      <c r="H126" s="64">
        <f>IF(D126="","",ROUND('[1]Mai-Index'!$H$26*QMVS*5.9%,0))</f>
        <v>5478</v>
      </c>
      <c r="I126" s="65">
        <f>IF(D126="","",G126+H126)</f>
        <v>8155</v>
      </c>
      <c r="J126" s="66">
        <f>IF(D126="","",ROUND(I126/365/95%,2))</f>
        <v>23.52</v>
      </c>
      <c r="L126" s="67">
        <f>IF(D126="","",ROUND(+(25*(-PMT(D126,25,QMVS*'[1]Mai-Index'!$H$21,0,0))-(QMVS*'[1]Mai-Index'!$H$21))/25,0))</f>
        <v>2458</v>
      </c>
      <c r="M126" s="68">
        <f>IF(D126="","",ROUND('[1]Mai-Index'!$H$21*QMVS*4.2%,0))</f>
        <v>3581</v>
      </c>
      <c r="N126" s="69">
        <f>IF(D126="","",L126+M126)</f>
        <v>6039</v>
      </c>
      <c r="O126" s="70">
        <f>IF(D126="","",ROUND(N126/365/95%,2))</f>
        <v>17.420000000000002</v>
      </c>
    </row>
    <row r="127" spans="3:15" ht="19.5" thickTop="1" thickBot="1">
      <c r="C127" s="60" t="s">
        <v>139</v>
      </c>
      <c r="D127" s="71">
        <f>IF('[1]Zins BuBa-Statistik'!H383="~","",'[1]Zins BuBa-Statistik'!H383/100)</f>
        <v>4.6799999999999994E-2</v>
      </c>
      <c r="E127" s="72">
        <f>IF(D127="","",ROUND(-PMT(D127,25,100000,0,0)/100000-D127,6))</f>
        <v>2.1894E-2</v>
      </c>
      <c r="G127" s="73">
        <f>IF(D127="","",ROUND(+(25*(-PMT(D127,25,QMVS*'[1]Mai-Index'!$H$26,0,0))-(QMVS*'[1]Mai-Index'!$H$26))/25,0))</f>
        <v>2664</v>
      </c>
      <c r="H127" s="74">
        <f>IF(D127="","",ROUND('[1]Mai-Index'!$H$26*QMVS*5.9%,0))</f>
        <v>5478</v>
      </c>
      <c r="I127" s="75">
        <f>IF(D127="","",G127+H127)</f>
        <v>8142</v>
      </c>
      <c r="J127" s="66">
        <f t="shared" ref="J127:J137" si="17">IF(D127="","",ROUND(I127/365/95%,2))</f>
        <v>23.48</v>
      </c>
      <c r="L127" s="76">
        <f>IF(D127="","",ROUND(+(25*(-PMT(D127,25,QMVS*'[1]Mai-Index'!$H$21,0,0))-(QMVS*'[1]Mai-Index'!$H$21))/25,0))</f>
        <v>2446</v>
      </c>
      <c r="M127" s="77">
        <f>IF(D127="","",ROUND('[1]Mai-Index'!$H$21*QMVS*4.2%,0))</f>
        <v>3581</v>
      </c>
      <c r="N127" s="78">
        <f>IF(D127="","",L127+M127)</f>
        <v>6027</v>
      </c>
      <c r="O127" s="70">
        <f t="shared" ref="O127:O137" si="18">IF(D127="","",ROUND(N127/365/95%,2))</f>
        <v>17.38</v>
      </c>
    </row>
    <row r="128" spans="3:15" ht="19.5" thickTop="1" thickBot="1">
      <c r="C128" s="60" t="s">
        <v>140</v>
      </c>
      <c r="D128" s="79">
        <f>IF('[1]Zins BuBa-Statistik'!H384="~","",'[1]Zins BuBa-Statistik'!H384/100)</f>
        <v>4.6600000000000003E-2</v>
      </c>
      <c r="E128" s="80">
        <f t="shared" ref="E128:E137" si="19">IF(D128="","",ROUND(-PMT(D128,25,100000,0,0)/100000-D128,6))</f>
        <v>2.1954000000000001E-2</v>
      </c>
      <c r="G128" s="73">
        <f>IF(D128="","",ROUND(+(25*(-PMT(D128,25,QMVS*'[1]Mai-Index'!$H$26,0,0))-(QMVS*'[1]Mai-Index'!$H$26))/25,0))</f>
        <v>2651</v>
      </c>
      <c r="H128" s="74">
        <f>IF(D128="","",ROUND('[1]Mai-Index'!$H$26*QMVS*5.9%,0))</f>
        <v>5478</v>
      </c>
      <c r="I128" s="75">
        <f t="shared" ref="I128:I137" si="20">IF(D128="","",G128+H128)</f>
        <v>8129</v>
      </c>
      <c r="J128" s="66">
        <f t="shared" si="17"/>
        <v>23.44</v>
      </c>
      <c r="L128" s="76">
        <f>IF(D128="","",ROUND(+(25*(-PMT(D128,25,QMVS*'[1]Mai-Index'!$H$21,0,0))-(QMVS*'[1]Mai-Index'!$H$21))/25,0))</f>
        <v>2434</v>
      </c>
      <c r="M128" s="77">
        <f>IF(D128="","",ROUND('[1]Mai-Index'!$H$21*QMVS*4.2%,0))</f>
        <v>3581</v>
      </c>
      <c r="N128" s="78">
        <f t="shared" ref="N128:N137" si="21">IF(D128="","",L128+M128)</f>
        <v>6015</v>
      </c>
      <c r="O128" s="70">
        <f t="shared" si="18"/>
        <v>17.350000000000001</v>
      </c>
    </row>
    <row r="129" spans="3:15" ht="19.5" thickTop="1" thickBot="1">
      <c r="C129" s="60" t="s">
        <v>141</v>
      </c>
      <c r="D129" s="79">
        <f>IF('[1]Zins BuBa-Statistik'!H385="~","",'[1]Zins BuBa-Statistik'!H385/100)</f>
        <v>4.6300000000000001E-2</v>
      </c>
      <c r="E129" s="80">
        <f t="shared" si="19"/>
        <v>2.2044000000000001E-2</v>
      </c>
      <c r="G129" s="73">
        <f>IF(D129="","",ROUND(+(25*(-PMT(D129,25,QMVS*'[1]Mai-Index'!$H$26,0,0))-(QMVS*'[1]Mai-Index'!$H$26))/25,0))</f>
        <v>2632</v>
      </c>
      <c r="H129" s="74">
        <f>IF(D129="","",ROUND('[1]Mai-Index'!$H$26*QMVS*5.9%,0))</f>
        <v>5478</v>
      </c>
      <c r="I129" s="75">
        <f t="shared" si="20"/>
        <v>8110</v>
      </c>
      <c r="J129" s="66">
        <f t="shared" si="17"/>
        <v>23.39</v>
      </c>
      <c r="L129" s="76">
        <f>IF(D129="","",ROUND(+(25*(-PMT(D129,25,QMVS*'[1]Mai-Index'!$H$21,0,0))-(QMVS*'[1]Mai-Index'!$H$21))/25,0))</f>
        <v>2416</v>
      </c>
      <c r="M129" s="77">
        <f>IF(D129="","",ROUND('[1]Mai-Index'!$H$21*QMVS*4.2%,0))</f>
        <v>3581</v>
      </c>
      <c r="N129" s="78">
        <f t="shared" si="21"/>
        <v>5997</v>
      </c>
      <c r="O129" s="70">
        <f t="shared" si="18"/>
        <v>17.29</v>
      </c>
    </row>
    <row r="130" spans="3:15" ht="19.5" thickTop="1" thickBot="1">
      <c r="C130" s="60" t="s">
        <v>142</v>
      </c>
      <c r="D130" s="79">
        <f>IF('[1]Zins BuBa-Statistik'!H386="~","",'[1]Zins BuBa-Statistik'!H386/100)</f>
        <v>4.6100000000000002E-2</v>
      </c>
      <c r="E130" s="80">
        <f t="shared" si="19"/>
        <v>2.2105E-2</v>
      </c>
      <c r="G130" s="73">
        <f>IF(D130="","",ROUND(+(25*(-PMT(D130,25,QMVS*'[1]Mai-Index'!$H$26,0,0))-(QMVS*'[1]Mai-Index'!$H$26))/25,0))</f>
        <v>2619</v>
      </c>
      <c r="H130" s="74">
        <f>IF(D130="","",ROUND('[1]Mai-Index'!$H$26*QMVS*5.9%,0))</f>
        <v>5478</v>
      </c>
      <c r="I130" s="75">
        <f t="shared" si="20"/>
        <v>8097</v>
      </c>
      <c r="J130" s="66">
        <f t="shared" si="17"/>
        <v>23.35</v>
      </c>
      <c r="L130" s="76">
        <f>IF(D130="","",ROUND(+(25*(-PMT(D130,25,QMVS*'[1]Mai-Index'!$H$21,0,0))-(QMVS*'[1]Mai-Index'!$H$21))/25,0))</f>
        <v>2404</v>
      </c>
      <c r="M130" s="77">
        <f>IF(D130="","",ROUND('[1]Mai-Index'!$H$21*QMVS*4.2%,0))</f>
        <v>3581</v>
      </c>
      <c r="N130" s="78">
        <f t="shared" si="21"/>
        <v>5985</v>
      </c>
      <c r="O130" s="70">
        <f t="shared" si="18"/>
        <v>17.260000000000002</v>
      </c>
    </row>
    <row r="131" spans="3:15" ht="19.5" thickTop="1" thickBot="1">
      <c r="C131" s="60" t="s">
        <v>143</v>
      </c>
      <c r="D131" s="79">
        <f>IF('[1]Zins BuBa-Statistik'!H387="~","",'[1]Zins BuBa-Statistik'!H387/100)</f>
        <v>4.58E-2</v>
      </c>
      <c r="E131" s="80">
        <f t="shared" si="19"/>
        <v>2.2194999999999999E-2</v>
      </c>
      <c r="G131" s="73">
        <f>IF(D131="","",ROUND(+(25*(-PMT(D131,25,QMVS*'[1]Mai-Index'!$H$26,0,0))-(QMVS*'[1]Mai-Index'!$H$26))/25,0))</f>
        <v>2599</v>
      </c>
      <c r="H131" s="74">
        <f>IF(D131="","",ROUND('[1]Mai-Index'!$H$26*QMVS*5.9%,0))</f>
        <v>5478</v>
      </c>
      <c r="I131" s="75">
        <f t="shared" si="20"/>
        <v>8077</v>
      </c>
      <c r="J131" s="66">
        <f t="shared" si="17"/>
        <v>23.29</v>
      </c>
      <c r="L131" s="76">
        <f>IF(D131="","",ROUND(+(25*(-PMT(D131,25,QMVS*'[1]Mai-Index'!$H$21,0,0))-(QMVS*'[1]Mai-Index'!$H$21))/25,0))</f>
        <v>2387</v>
      </c>
      <c r="M131" s="77">
        <f>IF(D131="","",ROUND('[1]Mai-Index'!$H$21*QMVS*4.2%,0))</f>
        <v>3581</v>
      </c>
      <c r="N131" s="78">
        <f t="shared" si="21"/>
        <v>5968</v>
      </c>
      <c r="O131" s="70">
        <f t="shared" si="18"/>
        <v>17.21</v>
      </c>
    </row>
    <row r="132" spans="3:15" ht="19.5" thickTop="1" thickBot="1">
      <c r="C132" s="60" t="s">
        <v>144</v>
      </c>
      <c r="D132" s="79">
        <f>IF('[1]Zins BuBa-Statistik'!H388="~","",'[1]Zins BuBa-Statistik'!H388/100)</f>
        <v>4.5599999999999995E-2</v>
      </c>
      <c r="E132" s="80">
        <f t="shared" si="19"/>
        <v>2.2256000000000001E-2</v>
      </c>
      <c r="G132" s="81">
        <f>IF(D132="","",ROUND(+(25*(-PMT(D132,25,QMVS*'[1]Mai-Index'!$H$26,0,0))-(QMVS*'[1]Mai-Index'!$H$26))/25,0))</f>
        <v>2586</v>
      </c>
      <c r="H132" s="82">
        <f>IF(D132="","",ROUND('[1]Mai-Index'!$H$26*QMVS*5.9%,0))</f>
        <v>5478</v>
      </c>
      <c r="I132" s="83">
        <f t="shared" si="20"/>
        <v>8064</v>
      </c>
      <c r="J132" s="66">
        <f t="shared" si="17"/>
        <v>23.26</v>
      </c>
      <c r="L132" s="76">
        <f>IF(D132="","",ROUND(+(25*(-PMT(D132,25,QMVS*'[1]Mai-Index'!$H$21,0,0))-(QMVS*'[1]Mai-Index'!$H$21))/25,0))</f>
        <v>2375</v>
      </c>
      <c r="M132" s="77">
        <f>IF(D132="","",ROUND('[1]Mai-Index'!$H$21*QMVS*4.2%,0))</f>
        <v>3581</v>
      </c>
      <c r="N132" s="78">
        <f t="shared" si="21"/>
        <v>5956</v>
      </c>
      <c r="O132" s="70">
        <f t="shared" si="18"/>
        <v>17.18</v>
      </c>
    </row>
    <row r="133" spans="3:15" ht="19.5" thickTop="1" thickBot="1">
      <c r="C133" s="60" t="s">
        <v>145</v>
      </c>
      <c r="D133" s="79">
        <f>IF('[1]Zins BuBa-Statistik'!H389="~","",'[1]Zins BuBa-Statistik'!H389/100)</f>
        <v>4.53E-2</v>
      </c>
      <c r="E133" s="80">
        <f t="shared" si="19"/>
        <v>2.2346999999999999E-2</v>
      </c>
      <c r="G133" s="81">
        <f>IF(D133="","",ROUND(+(25*(-PMT(D133,25,QMVS*'[1]Mai-Index'!$H$26,0,0))-(QMVS*'[1]Mai-Index'!$H$26))/25,0))</f>
        <v>2567</v>
      </c>
      <c r="H133" s="82">
        <f>IF(D133="","",ROUND('[1]Mai-Index'!$H$26*QMVS*5.9%,0))</f>
        <v>5478</v>
      </c>
      <c r="I133" s="83">
        <f t="shared" si="20"/>
        <v>8045</v>
      </c>
      <c r="J133" s="66">
        <f t="shared" si="17"/>
        <v>23.2</v>
      </c>
      <c r="L133" s="76">
        <f>IF(D133="","",ROUND(+(25*(-PMT(D133,25,QMVS*'[1]Mai-Index'!$H$21,0,0))-(QMVS*'[1]Mai-Index'!$H$21))/25,0))</f>
        <v>2357</v>
      </c>
      <c r="M133" s="77">
        <f>IF(D133="","",ROUND('[1]Mai-Index'!$H$21*QMVS*4.2%,0))</f>
        <v>3581</v>
      </c>
      <c r="N133" s="78">
        <f t="shared" si="21"/>
        <v>5938</v>
      </c>
      <c r="O133" s="70">
        <f t="shared" si="18"/>
        <v>17.12</v>
      </c>
    </row>
    <row r="134" spans="3:15" ht="19.5" thickTop="1" thickBot="1">
      <c r="C134" s="60" t="s">
        <v>146</v>
      </c>
      <c r="D134" s="79">
        <f>IF('[1]Zins BuBa-Statistik'!H390="~","",'[1]Zins BuBa-Statistik'!H390/100)</f>
        <v>4.5100000000000001E-2</v>
      </c>
      <c r="E134" s="80">
        <f t="shared" si="19"/>
        <v>2.2408000000000001E-2</v>
      </c>
      <c r="G134" s="81">
        <f>IF(D134="","",ROUND(+(25*(-PMT(D134,25,QMVS*'[1]Mai-Index'!$H$26,0,0))-(QMVS*'[1]Mai-Index'!$H$26))/25,0))</f>
        <v>2554</v>
      </c>
      <c r="H134" s="82">
        <f>IF(D134="","",ROUND('[1]Mai-Index'!$H$26*QMVS*5.9%,0))</f>
        <v>5478</v>
      </c>
      <c r="I134" s="83">
        <f t="shared" si="20"/>
        <v>8032</v>
      </c>
      <c r="J134" s="66">
        <f t="shared" si="17"/>
        <v>23.16</v>
      </c>
      <c r="L134" s="76">
        <f>IF(D134="","",ROUND(+(25*(-PMT(D134,25,QMVS*'[1]Mai-Index'!$H$21,0,0))-(QMVS*'[1]Mai-Index'!$H$21))/25,0))</f>
        <v>2345</v>
      </c>
      <c r="M134" s="77">
        <f>IF(D134="","",ROUND('[1]Mai-Index'!$H$21*QMVS*4.2%,0))</f>
        <v>3581</v>
      </c>
      <c r="N134" s="78">
        <f t="shared" si="21"/>
        <v>5926</v>
      </c>
      <c r="O134" s="70">
        <f t="shared" si="18"/>
        <v>17.09</v>
      </c>
    </row>
    <row r="135" spans="3:15" ht="19.5" thickTop="1" thickBot="1">
      <c r="C135" s="60" t="s">
        <v>147</v>
      </c>
      <c r="D135" s="79">
        <f>IF('[1]Zins BuBa-Statistik'!H391="~","",'[1]Zins BuBa-Statistik'!H391/100)</f>
        <v>4.4800000000000006E-2</v>
      </c>
      <c r="E135" s="80">
        <f t="shared" si="19"/>
        <v>2.2499999999999999E-2</v>
      </c>
      <c r="G135" s="81">
        <f>IF(D135="","",ROUND(+(25*(-PMT(D135,25,QMVS*'[1]Mai-Index'!$H$26,0,0))-(QMVS*'[1]Mai-Index'!$H$26))/25,0))</f>
        <v>2535</v>
      </c>
      <c r="H135" s="82">
        <f>IF(D135="","",ROUND('[1]Mai-Index'!$H$26*QMVS*5.9%,0))</f>
        <v>5478</v>
      </c>
      <c r="I135" s="83">
        <f t="shared" si="20"/>
        <v>8013</v>
      </c>
      <c r="J135" s="66">
        <f t="shared" si="17"/>
        <v>23.11</v>
      </c>
      <c r="L135" s="76">
        <f>IF(D135="","",ROUND(+(25*(-PMT(D135,25,QMVS*'[1]Mai-Index'!$H$21,0,0))-(QMVS*'[1]Mai-Index'!$H$21))/25,0))</f>
        <v>2327</v>
      </c>
      <c r="M135" s="77">
        <f>IF(D135="","",ROUND('[1]Mai-Index'!$H$21*QMVS*4.2%,0))</f>
        <v>3581</v>
      </c>
      <c r="N135" s="78">
        <f t="shared" si="21"/>
        <v>5908</v>
      </c>
      <c r="O135" s="70">
        <f t="shared" si="18"/>
        <v>17.04</v>
      </c>
    </row>
    <row r="136" spans="3:15" ht="19.5" thickTop="1" thickBot="1">
      <c r="C136" s="60" t="s">
        <v>148</v>
      </c>
      <c r="D136" s="79">
        <f>IF('[1]Zins BuBa-Statistik'!H392="~","",'[1]Zins BuBa-Statistik'!H392/100)</f>
        <v>4.4600000000000001E-2</v>
      </c>
      <c r="E136" s="80">
        <f t="shared" si="19"/>
        <v>2.2561999999999999E-2</v>
      </c>
      <c r="G136" s="81">
        <f>IF(D136="","",ROUND(+(25*(-PMT(D136,25,QMVS*'[1]Mai-Index'!$H$26,0,0))-(QMVS*'[1]Mai-Index'!$H$26))/25,0))</f>
        <v>2522</v>
      </c>
      <c r="H136" s="82">
        <f>IF(D136="","",ROUND('[1]Mai-Index'!$H$26*QMVS*5.9%,0))</f>
        <v>5478</v>
      </c>
      <c r="I136" s="83">
        <f t="shared" si="20"/>
        <v>8000</v>
      </c>
      <c r="J136" s="66">
        <f t="shared" si="17"/>
        <v>23.07</v>
      </c>
      <c r="L136" s="76">
        <f>IF(D136="","",ROUND(+(25*(-PMT(D136,25,QMVS*'[1]Mai-Index'!$H$21,0,0))-(QMVS*'[1]Mai-Index'!$H$21))/25,0))</f>
        <v>2316</v>
      </c>
      <c r="M136" s="77">
        <f>IF(D136="","",ROUND('[1]Mai-Index'!$H$21*QMVS*4.2%,0))</f>
        <v>3581</v>
      </c>
      <c r="N136" s="78">
        <f t="shared" si="21"/>
        <v>5897</v>
      </c>
      <c r="O136" s="70">
        <f t="shared" si="18"/>
        <v>17.010000000000002</v>
      </c>
    </row>
    <row r="137" spans="3:15" ht="19.5" thickTop="1" thickBot="1">
      <c r="C137" s="60" t="s">
        <v>149</v>
      </c>
      <c r="D137" s="79">
        <f>IF('[1]Zins BuBa-Statistik'!H393="~","",'[1]Zins BuBa-Statistik'!H393/100)</f>
        <v>4.4400000000000002E-2</v>
      </c>
      <c r="E137" s="80">
        <f t="shared" si="19"/>
        <v>2.2623000000000001E-2</v>
      </c>
      <c r="G137" s="81">
        <f>IF(D137="","",ROUND(+(25*(-PMT(D137,25,QMVS*'[1]Mai-Index'!$H$26,0,0))-(QMVS*'[1]Mai-Index'!$H$26))/25,0))</f>
        <v>2509</v>
      </c>
      <c r="H137" s="82">
        <f>IF(D137="","",ROUND('[1]Mai-Index'!$H$26*QMVS*5.9%,0))</f>
        <v>5478</v>
      </c>
      <c r="I137" s="83">
        <f t="shared" si="20"/>
        <v>7987</v>
      </c>
      <c r="J137" s="66">
        <f t="shared" si="17"/>
        <v>23.03</v>
      </c>
      <c r="L137" s="76">
        <f>IF(D137="","",ROUND(+(25*(-PMT(D137,25,QMVS*'[1]Mai-Index'!$H$21,0,0))-(QMVS*'[1]Mai-Index'!$H$21))/25,0))</f>
        <v>2304</v>
      </c>
      <c r="M137" s="77">
        <f>IF(D137="","",ROUND('[1]Mai-Index'!$H$21*QMVS*4.2%,0))</f>
        <v>3581</v>
      </c>
      <c r="N137" s="78">
        <f t="shared" si="21"/>
        <v>5885</v>
      </c>
      <c r="O137" s="70">
        <f t="shared" si="18"/>
        <v>16.97</v>
      </c>
    </row>
    <row r="138" spans="3:15" ht="18.75" thickTop="1"/>
  </sheetData>
  <mergeCells count="8">
    <mergeCell ref="B23:B27"/>
    <mergeCell ref="A1:O1"/>
    <mergeCell ref="A2:O2"/>
    <mergeCell ref="A3:O3"/>
    <mergeCell ref="A4:O4"/>
    <mergeCell ref="C5:O5"/>
    <mergeCell ref="G7:J7"/>
    <mergeCell ref="L7:O7"/>
  </mergeCells>
  <pageMargins left="0.70866141732283472" right="0.70866141732283472" top="0.78740157480314965" bottom="0.78740157480314965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Übersicht vollstationäre Pflege</vt:lpstr>
    </vt:vector>
  </TitlesOfParts>
  <Company>LWL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LWL</dc:creator>
  <cp:lastModifiedBy>LWL</cp:lastModifiedBy>
  <cp:lastPrinted>2013-02-04T14:18:08Z</cp:lastPrinted>
  <dcterms:created xsi:type="dcterms:W3CDTF">2013-02-04T13:51:21Z</dcterms:created>
  <dcterms:modified xsi:type="dcterms:W3CDTF">2013-02-04T14:18:55Z</dcterms:modified>
</cp:coreProperties>
</file>